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B155" lockStructure="1"/>
  <bookViews>
    <workbookView xWindow="0" yWindow="0" windowWidth="20730" windowHeight="8820" tabRatio="801" activeTab="6"/>
  </bookViews>
  <sheets>
    <sheet name="Нагрузки" sheetId="18" r:id="rId1"/>
    <sheet name="Рамы СтУ" sheetId="4" r:id="rId2"/>
    <sheet name="Полки наборные " sheetId="5" r:id="rId3"/>
    <sheet name="Рамы СтУ Розница" sheetId="3" state="hidden" r:id="rId4"/>
    <sheet name="Комплектующие" sheetId="16" state="hidden" r:id="rId5"/>
    <sheet name="Балки и Полки-вкладыши" sheetId="6" r:id="rId6"/>
    <sheet name="Элементы" sheetId="8" r:id="rId7"/>
    <sheet name="Комплектность Рам СтУ" sheetId="2" state="hidden" r:id="rId8"/>
    <sheet name="Лист1" sheetId="19" state="hidden" r:id="rId9"/>
    <sheet name="System1" sheetId="21" state="hidden" r:id="rId10"/>
  </sheets>
  <definedNames>
    <definedName name="_xlnm.Print_Area" localSheetId="7">'Комплектность Рам СтУ'!$B$2:$J$43</definedName>
    <definedName name="_xlnm.Print_Area" localSheetId="0">Нагрузки!$B$1:$K$129</definedName>
    <definedName name="_xlnm.Print_Area" localSheetId="2">'Полки наборные '!$B$1:$E$134</definedName>
  </definedNames>
  <calcPr calcId="145621"/>
</workbook>
</file>

<file path=xl/calcChain.xml><?xml version="1.0" encoding="utf-8"?>
<calcChain xmlns="http://schemas.openxmlformats.org/spreadsheetml/2006/main">
  <c r="D46" i="6" l="1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44" i="4" l="1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P44" i="4" l="1"/>
  <c r="O44" i="4"/>
  <c r="N44" i="4"/>
  <c r="M44" i="4"/>
  <c r="L44" i="4"/>
  <c r="K44" i="4"/>
  <c r="J44" i="4"/>
  <c r="I44" i="4"/>
  <c r="H44" i="4"/>
  <c r="G44" i="4"/>
  <c r="F44" i="4"/>
  <c r="E44" i="4"/>
  <c r="P43" i="4"/>
  <c r="O43" i="4"/>
  <c r="N43" i="4"/>
  <c r="M43" i="4"/>
  <c r="L43" i="4"/>
  <c r="K43" i="4"/>
  <c r="J43" i="4"/>
  <c r="I43" i="4"/>
  <c r="H43" i="4"/>
  <c r="G43" i="4"/>
  <c r="F43" i="4"/>
  <c r="E43" i="4"/>
  <c r="P42" i="4"/>
  <c r="O42" i="4"/>
  <c r="N42" i="4"/>
  <c r="M42" i="4"/>
  <c r="L42" i="4"/>
  <c r="K42" i="4"/>
  <c r="J42" i="4"/>
  <c r="I42" i="4"/>
  <c r="H42" i="4"/>
  <c r="G42" i="4"/>
  <c r="F42" i="4"/>
  <c r="E42" i="4"/>
  <c r="P41" i="4"/>
  <c r="O41" i="4"/>
  <c r="N41" i="4"/>
  <c r="M41" i="4"/>
  <c r="L41" i="4"/>
  <c r="K41" i="4"/>
  <c r="J41" i="4"/>
  <c r="I41" i="4"/>
  <c r="H41" i="4"/>
  <c r="G41" i="4"/>
  <c r="F41" i="4"/>
  <c r="E41" i="4"/>
  <c r="P40" i="4"/>
  <c r="O40" i="4"/>
  <c r="N40" i="4"/>
  <c r="M40" i="4"/>
  <c r="L40" i="4"/>
  <c r="K40" i="4"/>
  <c r="J40" i="4"/>
  <c r="I40" i="4"/>
  <c r="H40" i="4"/>
  <c r="G40" i="4"/>
  <c r="F40" i="4"/>
  <c r="E40" i="4"/>
  <c r="P39" i="4"/>
  <c r="O39" i="4"/>
  <c r="N39" i="4"/>
  <c r="M39" i="4"/>
  <c r="L39" i="4"/>
  <c r="K39" i="4"/>
  <c r="J39" i="4"/>
  <c r="I39" i="4"/>
  <c r="H39" i="4"/>
  <c r="G39" i="4"/>
  <c r="F39" i="4"/>
  <c r="E39" i="4"/>
  <c r="P38" i="4"/>
  <c r="O38" i="4"/>
  <c r="N38" i="4"/>
  <c r="M38" i="4"/>
  <c r="L38" i="4"/>
  <c r="K38" i="4"/>
  <c r="J38" i="4"/>
  <c r="I38" i="4"/>
  <c r="H38" i="4"/>
  <c r="G38" i="4"/>
  <c r="F38" i="4"/>
  <c r="E38" i="4"/>
  <c r="P37" i="4"/>
  <c r="O37" i="4"/>
  <c r="N37" i="4"/>
  <c r="M37" i="4"/>
  <c r="L37" i="4"/>
  <c r="K37" i="4"/>
  <c r="J37" i="4"/>
  <c r="I37" i="4"/>
  <c r="H37" i="4"/>
  <c r="G37" i="4"/>
  <c r="F37" i="4"/>
  <c r="E37" i="4"/>
  <c r="P36" i="4"/>
  <c r="O36" i="4"/>
  <c r="N36" i="4"/>
  <c r="M36" i="4"/>
  <c r="L36" i="4"/>
  <c r="K36" i="4"/>
  <c r="J36" i="4"/>
  <c r="I36" i="4"/>
  <c r="H36" i="4"/>
  <c r="G36" i="4"/>
  <c r="F36" i="4"/>
  <c r="E36" i="4"/>
  <c r="P35" i="4"/>
  <c r="O35" i="4"/>
  <c r="N35" i="4"/>
  <c r="M35" i="4"/>
  <c r="L35" i="4"/>
  <c r="K35" i="4"/>
  <c r="J35" i="4"/>
  <c r="I35" i="4"/>
  <c r="H35" i="4"/>
  <c r="G35" i="4"/>
  <c r="F35" i="4"/>
  <c r="E35" i="4"/>
  <c r="P34" i="4"/>
  <c r="O34" i="4"/>
  <c r="N34" i="4"/>
  <c r="M34" i="4"/>
  <c r="L34" i="4"/>
  <c r="K34" i="4"/>
  <c r="J34" i="4"/>
  <c r="I34" i="4"/>
  <c r="H34" i="4"/>
  <c r="G34" i="4"/>
  <c r="F34" i="4"/>
  <c r="E34" i="4"/>
  <c r="P33" i="4"/>
  <c r="O33" i="4"/>
  <c r="N33" i="4"/>
  <c r="M33" i="4"/>
  <c r="L33" i="4"/>
  <c r="K33" i="4"/>
  <c r="J33" i="4"/>
  <c r="I33" i="4"/>
  <c r="H33" i="4"/>
  <c r="G33" i="4"/>
  <c r="F33" i="4"/>
  <c r="E33" i="4"/>
  <c r="P32" i="4"/>
  <c r="O32" i="4"/>
  <c r="N32" i="4"/>
  <c r="M32" i="4"/>
  <c r="L32" i="4"/>
  <c r="K32" i="4"/>
  <c r="J32" i="4"/>
  <c r="I32" i="4"/>
  <c r="H32" i="4"/>
  <c r="G32" i="4"/>
  <c r="F32" i="4"/>
  <c r="E32" i="4"/>
  <c r="P31" i="4"/>
  <c r="O31" i="4"/>
  <c r="N31" i="4"/>
  <c r="M31" i="4"/>
  <c r="L31" i="4"/>
  <c r="K31" i="4"/>
  <c r="J31" i="4"/>
  <c r="I31" i="4"/>
  <c r="H31" i="4"/>
  <c r="G31" i="4"/>
  <c r="F31" i="4"/>
  <c r="E31" i="4"/>
  <c r="P30" i="4"/>
  <c r="O30" i="4"/>
  <c r="N30" i="4"/>
  <c r="M30" i="4"/>
  <c r="L30" i="4"/>
  <c r="K30" i="4"/>
  <c r="J30" i="4"/>
  <c r="I30" i="4"/>
  <c r="H30" i="4"/>
  <c r="G30" i="4"/>
  <c r="F30" i="4"/>
  <c r="E30" i="4"/>
  <c r="P29" i="4"/>
  <c r="O29" i="4"/>
  <c r="N29" i="4"/>
  <c r="M29" i="4"/>
  <c r="L29" i="4"/>
  <c r="K29" i="4"/>
  <c r="J29" i="4"/>
  <c r="I29" i="4"/>
  <c r="H29" i="4"/>
  <c r="G29" i="4"/>
  <c r="F29" i="4"/>
  <c r="E29" i="4"/>
  <c r="P28" i="4"/>
  <c r="O28" i="4"/>
  <c r="N28" i="4"/>
  <c r="M28" i="4"/>
  <c r="L28" i="4"/>
  <c r="K28" i="4"/>
  <c r="J28" i="4"/>
  <c r="I28" i="4"/>
  <c r="H28" i="4"/>
  <c r="G28" i="4"/>
  <c r="F28" i="4"/>
  <c r="E28" i="4"/>
  <c r="P27" i="4"/>
  <c r="O27" i="4"/>
  <c r="N27" i="4"/>
  <c r="M27" i="4"/>
  <c r="L27" i="4"/>
  <c r="K27" i="4"/>
  <c r="J27" i="4"/>
  <c r="I27" i="4"/>
  <c r="H27" i="4"/>
  <c r="G27" i="4"/>
  <c r="F27" i="4"/>
  <c r="E27" i="4"/>
  <c r="P26" i="4"/>
  <c r="O26" i="4"/>
  <c r="N26" i="4"/>
  <c r="M26" i="4"/>
  <c r="L26" i="4"/>
  <c r="K26" i="4"/>
  <c r="J26" i="4"/>
  <c r="I26" i="4"/>
  <c r="H26" i="4"/>
  <c r="G26" i="4"/>
  <c r="F26" i="4"/>
  <c r="E26" i="4"/>
  <c r="P25" i="4"/>
  <c r="O25" i="4"/>
  <c r="N25" i="4"/>
  <c r="M25" i="4"/>
  <c r="L25" i="4"/>
  <c r="K25" i="4"/>
  <c r="J25" i="4"/>
  <c r="I25" i="4"/>
  <c r="H25" i="4"/>
  <c r="G25" i="4"/>
  <c r="F25" i="4"/>
  <c r="E25" i="4"/>
  <c r="P24" i="4"/>
  <c r="O24" i="4"/>
  <c r="N24" i="4"/>
  <c r="M24" i="4"/>
  <c r="L24" i="4"/>
  <c r="K24" i="4"/>
  <c r="J24" i="4"/>
  <c r="I24" i="4"/>
  <c r="H24" i="4"/>
  <c r="G24" i="4"/>
  <c r="F24" i="4"/>
  <c r="E24" i="4"/>
  <c r="P23" i="4"/>
  <c r="O23" i="4"/>
  <c r="N23" i="4"/>
  <c r="M23" i="4"/>
  <c r="L23" i="4"/>
  <c r="K23" i="4"/>
  <c r="J23" i="4"/>
  <c r="I23" i="4"/>
  <c r="H23" i="4"/>
  <c r="G23" i="4"/>
  <c r="F23" i="4"/>
  <c r="E23" i="4"/>
  <c r="P22" i="4"/>
  <c r="O22" i="4"/>
  <c r="N22" i="4"/>
  <c r="M22" i="4"/>
  <c r="L22" i="4"/>
  <c r="K22" i="4"/>
  <c r="J22" i="4"/>
  <c r="I22" i="4"/>
  <c r="H22" i="4"/>
  <c r="G22" i="4"/>
  <c r="F22" i="4"/>
  <c r="E22" i="4"/>
  <c r="P21" i="4"/>
  <c r="O21" i="4"/>
  <c r="N21" i="4"/>
  <c r="M21" i="4"/>
  <c r="L21" i="4"/>
  <c r="K21" i="4"/>
  <c r="J21" i="4"/>
  <c r="I21" i="4"/>
  <c r="H21" i="4"/>
  <c r="G21" i="4"/>
  <c r="F21" i="4"/>
  <c r="E21" i="4"/>
  <c r="P20" i="4"/>
  <c r="O20" i="4"/>
  <c r="N20" i="4"/>
  <c r="M20" i="4"/>
  <c r="L20" i="4"/>
  <c r="K20" i="4"/>
  <c r="J20" i="4"/>
  <c r="I20" i="4"/>
  <c r="H20" i="4"/>
  <c r="G20" i="4"/>
  <c r="F20" i="4"/>
  <c r="E20" i="4"/>
  <c r="P19" i="4"/>
  <c r="O19" i="4"/>
  <c r="N19" i="4"/>
  <c r="M19" i="4"/>
  <c r="L19" i="4"/>
  <c r="K19" i="4"/>
  <c r="J19" i="4"/>
  <c r="I19" i="4"/>
  <c r="H19" i="4"/>
  <c r="G19" i="4"/>
  <c r="F19" i="4"/>
  <c r="E19" i="4"/>
  <c r="P18" i="4"/>
  <c r="O18" i="4"/>
  <c r="N18" i="4"/>
  <c r="M18" i="4"/>
  <c r="L18" i="4"/>
  <c r="K18" i="4"/>
  <c r="J18" i="4"/>
  <c r="I18" i="4"/>
  <c r="H18" i="4"/>
  <c r="G18" i="4"/>
  <c r="F18" i="4"/>
  <c r="E18" i="4"/>
  <c r="P17" i="4"/>
  <c r="O17" i="4"/>
  <c r="N17" i="4"/>
  <c r="M17" i="4"/>
  <c r="L17" i="4"/>
  <c r="K17" i="4"/>
  <c r="J17" i="4"/>
  <c r="I17" i="4"/>
  <c r="H17" i="4"/>
  <c r="G17" i="4"/>
  <c r="F17" i="4"/>
  <c r="E17" i="4"/>
  <c r="P16" i="4"/>
  <c r="O16" i="4"/>
  <c r="N16" i="4"/>
  <c r="M16" i="4"/>
  <c r="L16" i="4"/>
  <c r="K16" i="4"/>
  <c r="J16" i="4"/>
  <c r="I16" i="4"/>
  <c r="H16" i="4"/>
  <c r="G16" i="4"/>
  <c r="F16" i="4"/>
  <c r="E16" i="4"/>
  <c r="P15" i="4"/>
  <c r="O15" i="4"/>
  <c r="N15" i="4"/>
  <c r="M15" i="4"/>
  <c r="L15" i="4"/>
  <c r="K15" i="4"/>
  <c r="J15" i="4"/>
  <c r="I15" i="4"/>
  <c r="H15" i="4"/>
  <c r="G15" i="4"/>
  <c r="F15" i="4"/>
  <c r="E15" i="4"/>
  <c r="P14" i="4"/>
  <c r="O14" i="4"/>
  <c r="N14" i="4"/>
  <c r="M14" i="4"/>
  <c r="L14" i="4"/>
  <c r="K14" i="4"/>
  <c r="J14" i="4"/>
  <c r="I14" i="4"/>
  <c r="H14" i="4"/>
  <c r="G14" i="4"/>
  <c r="F14" i="4"/>
  <c r="E14" i="4"/>
  <c r="P13" i="4"/>
  <c r="O13" i="4"/>
  <c r="N13" i="4"/>
  <c r="M13" i="4"/>
  <c r="L13" i="4"/>
  <c r="K13" i="4"/>
  <c r="J13" i="4"/>
  <c r="I13" i="4"/>
  <c r="H13" i="4"/>
  <c r="G13" i="4"/>
  <c r="F13" i="4"/>
  <c r="E13" i="4"/>
  <c r="P12" i="4"/>
  <c r="O12" i="4"/>
  <c r="N12" i="4"/>
  <c r="M12" i="4"/>
  <c r="L12" i="4"/>
  <c r="K12" i="4"/>
  <c r="J12" i="4"/>
  <c r="I12" i="4"/>
  <c r="H12" i="4"/>
  <c r="G12" i="4"/>
  <c r="F12" i="4"/>
  <c r="E12" i="4"/>
  <c r="P11" i="4"/>
  <c r="O11" i="4"/>
  <c r="N11" i="4"/>
  <c r="M11" i="4"/>
  <c r="L11" i="4"/>
  <c r="K11" i="4"/>
  <c r="J11" i="4"/>
  <c r="I11" i="4"/>
  <c r="H11" i="4"/>
  <c r="G11" i="4"/>
  <c r="F11" i="4"/>
  <c r="E11" i="4"/>
  <c r="P10" i="4"/>
  <c r="O10" i="4"/>
  <c r="N10" i="4"/>
  <c r="M10" i="4"/>
  <c r="L10" i="4"/>
  <c r="K10" i="4"/>
  <c r="J10" i="4"/>
  <c r="I10" i="4"/>
  <c r="H10" i="4"/>
  <c r="G10" i="4"/>
  <c r="F10" i="4"/>
  <c r="E10" i="4"/>
  <c r="P9" i="4"/>
  <c r="O9" i="4"/>
  <c r="N9" i="4"/>
  <c r="M9" i="4"/>
  <c r="L9" i="4"/>
  <c r="K9" i="4"/>
  <c r="J9" i="4"/>
  <c r="I9" i="4"/>
  <c r="H9" i="4"/>
  <c r="G9" i="4"/>
  <c r="F9" i="4"/>
  <c r="E9" i="4"/>
  <c r="P8" i="4"/>
  <c r="O8" i="4"/>
  <c r="N8" i="4"/>
  <c r="M8" i="4"/>
  <c r="L8" i="4"/>
  <c r="K8" i="4"/>
  <c r="J8" i="4"/>
  <c r="I8" i="4"/>
  <c r="H8" i="4"/>
  <c r="G8" i="4"/>
  <c r="F8" i="4"/>
  <c r="E8" i="4"/>
  <c r="P7" i="4"/>
  <c r="O7" i="4"/>
  <c r="N7" i="4"/>
  <c r="M7" i="4"/>
  <c r="L7" i="4"/>
  <c r="K7" i="4"/>
  <c r="J7" i="4"/>
  <c r="I7" i="4"/>
  <c r="H7" i="4"/>
  <c r="G7" i="4"/>
  <c r="F7" i="4"/>
  <c r="E7" i="4"/>
  <c r="P6" i="4"/>
  <c r="O6" i="4"/>
  <c r="N6" i="4"/>
  <c r="M6" i="4"/>
  <c r="L6" i="4"/>
  <c r="K6" i="4"/>
  <c r="J6" i="4"/>
  <c r="I6" i="4"/>
  <c r="H6" i="4"/>
  <c r="G6" i="4"/>
  <c r="F6" i="4"/>
  <c r="E6" i="4"/>
  <c r="P5" i="4"/>
  <c r="O5" i="4"/>
  <c r="N5" i="4"/>
  <c r="M5" i="4"/>
  <c r="L5" i="4"/>
  <c r="K5" i="4"/>
  <c r="J5" i="4"/>
  <c r="I5" i="4"/>
  <c r="H5" i="4"/>
  <c r="G5" i="4"/>
  <c r="F5" i="4"/>
  <c r="E5" i="4"/>
  <c r="P4" i="4"/>
  <c r="O4" i="4"/>
  <c r="N4" i="4"/>
  <c r="M4" i="4"/>
  <c r="L4" i="4"/>
  <c r="K4" i="4"/>
  <c r="J4" i="4"/>
  <c r="I4" i="4"/>
  <c r="H4" i="4"/>
  <c r="G4" i="4"/>
  <c r="F4" i="4"/>
  <c r="E4" i="4"/>
  <c r="D143" i="5" l="1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E118" i="5" s="1"/>
  <c r="D117" i="5"/>
  <c r="D116" i="5"/>
  <c r="D115" i="5"/>
  <c r="D114" i="5"/>
  <c r="D113" i="5"/>
  <c r="D112" i="5"/>
  <c r="D111" i="5"/>
  <c r="D110" i="5"/>
  <c r="D109" i="5"/>
  <c r="D108" i="5"/>
  <c r="D107" i="5"/>
  <c r="E107" i="5" s="1"/>
  <c r="D106" i="5"/>
  <c r="D105" i="5"/>
  <c r="D104" i="5"/>
  <c r="D103" i="5"/>
  <c r="D102" i="5"/>
  <c r="E102" i="5" s="1"/>
  <c r="D101" i="5"/>
  <c r="D100" i="5"/>
  <c r="D99" i="5"/>
  <c r="D98" i="5"/>
  <c r="D97" i="5"/>
  <c r="D96" i="5"/>
  <c r="D95" i="5"/>
  <c r="D94" i="5"/>
  <c r="D93" i="5"/>
  <c r="D92" i="5"/>
  <c r="E92" i="5" s="1"/>
  <c r="D91" i="5"/>
  <c r="D90" i="5"/>
  <c r="E90" i="5" s="1"/>
  <c r="D89" i="5"/>
  <c r="D88" i="5"/>
  <c r="E88" i="5" s="1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E138" i="5"/>
  <c r="E135" i="5"/>
  <c r="E116" i="5"/>
  <c r="E106" i="5"/>
  <c r="E104" i="5"/>
  <c r="M3" i="3"/>
  <c r="E75" i="5" l="1"/>
  <c r="E89" i="5"/>
  <c r="E101" i="5"/>
  <c r="E125" i="5"/>
  <c r="E130" i="5"/>
  <c r="E134" i="5"/>
  <c r="E46" i="5"/>
  <c r="E140" i="5"/>
  <c r="C143" i="5"/>
  <c r="E110" i="5"/>
  <c r="E93" i="5"/>
  <c r="E120" i="5"/>
  <c r="E121" i="5"/>
  <c r="E132" i="5"/>
  <c r="E59" i="5"/>
  <c r="E87" i="5"/>
  <c r="E91" i="5"/>
  <c r="E103" i="5"/>
  <c r="E105" i="5"/>
  <c r="E117" i="5"/>
  <c r="E119" i="5"/>
  <c r="E122" i="5"/>
  <c r="E124" i="5"/>
  <c r="E128" i="5"/>
  <c r="E129" i="5"/>
  <c r="E131" i="5"/>
  <c r="E133" i="5"/>
  <c r="E136" i="5"/>
  <c r="E142" i="5"/>
  <c r="E115" i="5"/>
  <c r="E47" i="5"/>
  <c r="E62" i="5"/>
  <c r="E74" i="5"/>
  <c r="E76" i="5"/>
  <c r="E77" i="5"/>
  <c r="E78" i="5"/>
  <c r="E73" i="5"/>
  <c r="E35" i="5"/>
  <c r="E49" i="5"/>
  <c r="E50" i="5"/>
  <c r="E45" i="5"/>
  <c r="E60" i="5"/>
  <c r="E61" i="5"/>
  <c r="E63" i="5"/>
  <c r="E64" i="5"/>
  <c r="E31" i="5"/>
  <c r="E48" i="5"/>
  <c r="E33" i="5"/>
  <c r="E34" i="5"/>
  <c r="E36" i="5"/>
  <c r="E32" i="5"/>
  <c r="E20" i="5"/>
  <c r="E21" i="5"/>
  <c r="E22" i="5"/>
  <c r="E18" i="5"/>
  <c r="E19" i="5"/>
  <c r="E23" i="5"/>
  <c r="E143" i="5" l="1"/>
  <c r="E141" i="5"/>
  <c r="E139" i="5"/>
  <c r="E137" i="5"/>
  <c r="E127" i="5"/>
  <c r="E126" i="5"/>
  <c r="E123" i="5"/>
  <c r="E112" i="5"/>
  <c r="E108" i="5"/>
  <c r="E114" i="5"/>
  <c r="E111" i="5"/>
  <c r="E113" i="5"/>
  <c r="E109" i="5"/>
  <c r="E99" i="5"/>
  <c r="E98" i="5"/>
  <c r="E95" i="5"/>
  <c r="E94" i="5"/>
  <c r="E100" i="5"/>
  <c r="E96" i="5"/>
  <c r="E97" i="5"/>
  <c r="E83" i="5"/>
  <c r="E81" i="5"/>
  <c r="E79" i="5"/>
  <c r="E80" i="5"/>
  <c r="E85" i="5"/>
  <c r="E86" i="5"/>
  <c r="E84" i="5"/>
  <c r="E82" i="5"/>
  <c r="E71" i="5"/>
  <c r="E66" i="5"/>
  <c r="E65" i="5"/>
  <c r="E67" i="5"/>
  <c r="E69" i="5"/>
  <c r="E72" i="5"/>
  <c r="E70" i="5"/>
  <c r="E68" i="5"/>
  <c r="E54" i="5"/>
  <c r="E53" i="5"/>
  <c r="E55" i="5"/>
  <c r="E58" i="5"/>
  <c r="E51" i="5"/>
  <c r="E57" i="5"/>
  <c r="E52" i="5"/>
  <c r="E56" i="5"/>
  <c r="E41" i="5"/>
  <c r="E43" i="5"/>
  <c r="E44" i="5"/>
  <c r="E39" i="5"/>
  <c r="E40" i="5"/>
  <c r="E42" i="5"/>
  <c r="E37" i="5"/>
  <c r="E38" i="5"/>
  <c r="E30" i="5"/>
  <c r="E26" i="5"/>
  <c r="E25" i="5"/>
  <c r="E27" i="5"/>
  <c r="E29" i="5"/>
  <c r="E28" i="5"/>
  <c r="E24" i="5"/>
  <c r="E15" i="5"/>
  <c r="E14" i="5"/>
  <c r="E13" i="5"/>
  <c r="E16" i="5"/>
  <c r="E12" i="5"/>
  <c r="E11" i="5"/>
  <c r="E17" i="5"/>
  <c r="E10" i="5"/>
  <c r="D129" i="16"/>
  <c r="E129" i="16" s="1"/>
  <c r="D128" i="16"/>
  <c r="E128" i="16" s="1"/>
  <c r="D127" i="16"/>
  <c r="E127" i="16" s="1"/>
  <c r="D126" i="16"/>
  <c r="E126" i="16" s="1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D61" i="16"/>
  <c r="D60" i="16"/>
  <c r="E60" i="16" s="1"/>
  <c r="D59" i="16"/>
  <c r="E59" i="16" s="1"/>
  <c r="D58" i="16"/>
  <c r="E58" i="16" s="1"/>
  <c r="D57" i="16"/>
  <c r="E57" i="16" s="1"/>
  <c r="D56" i="16"/>
  <c r="E56" i="16" s="1"/>
  <c r="E61" i="16"/>
  <c r="D49" i="16"/>
  <c r="E49" i="16" s="1"/>
  <c r="D48" i="16"/>
  <c r="E48" i="16" s="1"/>
  <c r="D47" i="16"/>
  <c r="E47" i="16" s="1"/>
  <c r="D46" i="16"/>
  <c r="E46" i="16" s="1"/>
  <c r="D45" i="16"/>
  <c r="E45" i="16" s="1"/>
  <c r="D44" i="16"/>
  <c r="E44" i="16" s="1"/>
  <c r="D13" i="8"/>
  <c r="D12" i="8"/>
  <c r="D11" i="8"/>
  <c r="D10" i="8"/>
  <c r="D9" i="8"/>
  <c r="D8" i="8"/>
  <c r="D7" i="8"/>
  <c r="D6" i="8"/>
  <c r="D5" i="8"/>
  <c r="D4" i="8"/>
  <c r="D3" i="8"/>
  <c r="D14" i="8"/>
  <c r="E14" i="8" s="1"/>
  <c r="D12" i="16"/>
  <c r="E5" i="8" l="1"/>
  <c r="E3" i="5"/>
  <c r="E9" i="8"/>
  <c r="E13" i="8"/>
  <c r="E11" i="8"/>
  <c r="E7" i="8"/>
  <c r="E6" i="8"/>
  <c r="E10" i="8"/>
  <c r="E4" i="8"/>
  <c r="E8" i="8"/>
  <c r="E12" i="8"/>
  <c r="E3" i="8"/>
  <c r="D11" i="16" l="1"/>
  <c r="E11" i="16" s="1"/>
  <c r="E12" i="16" l="1"/>
  <c r="D15" i="3" l="1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H43" i="3"/>
  <c r="H42" i="3"/>
  <c r="H41" i="3"/>
  <c r="H40" i="3"/>
  <c r="H39" i="3"/>
  <c r="F43" i="3"/>
  <c r="F42" i="3"/>
  <c r="F41" i="3"/>
  <c r="F40" i="3"/>
  <c r="F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E43" i="3"/>
  <c r="E42" i="3"/>
  <c r="E41" i="3"/>
  <c r="E40" i="3"/>
  <c r="E39" i="3"/>
  <c r="D39" i="3"/>
  <c r="E38" i="3"/>
  <c r="E37" i="3"/>
  <c r="E36" i="3"/>
  <c r="E35" i="3"/>
  <c r="E34" i="3"/>
  <c r="D34" i="3"/>
  <c r="E33" i="3"/>
  <c r="E32" i="3"/>
  <c r="E31" i="3"/>
  <c r="E30" i="3"/>
  <c r="E29" i="3"/>
  <c r="E28" i="3"/>
  <c r="D28" i="3"/>
  <c r="E27" i="3"/>
  <c r="E26" i="3"/>
  <c r="E25" i="3"/>
  <c r="E24" i="3"/>
  <c r="E23" i="3"/>
  <c r="D23" i="3"/>
  <c r="E22" i="3"/>
  <c r="E21" i="3"/>
  <c r="E20" i="3"/>
  <c r="E19" i="3"/>
  <c r="E18" i="3"/>
  <c r="E17" i="3"/>
  <c r="D17" i="3"/>
  <c r="E16" i="3"/>
  <c r="E15" i="3"/>
  <c r="E14" i="3"/>
  <c r="E13" i="3"/>
  <c r="E12" i="3"/>
  <c r="D12" i="3"/>
  <c r="E11" i="3"/>
  <c r="E10" i="3"/>
  <c r="E9" i="3"/>
  <c r="E8" i="3"/>
  <c r="E7" i="3"/>
  <c r="E6" i="3"/>
  <c r="E5" i="3"/>
  <c r="E4" i="3"/>
  <c r="E3" i="3"/>
  <c r="D3" i="3"/>
  <c r="D43" i="3"/>
  <c r="D42" i="3"/>
  <c r="D41" i="3"/>
  <c r="D40" i="3"/>
  <c r="D38" i="3"/>
  <c r="D37" i="3"/>
  <c r="D36" i="3"/>
  <c r="D35" i="3"/>
  <c r="D33" i="3"/>
  <c r="D32" i="3"/>
  <c r="D31" i="3"/>
  <c r="D30" i="3"/>
  <c r="D29" i="3"/>
  <c r="D27" i="3"/>
  <c r="D26" i="3"/>
  <c r="D25" i="3"/>
  <c r="D24" i="3"/>
  <c r="D22" i="3"/>
  <c r="D21" i="3"/>
  <c r="D20" i="3"/>
  <c r="D19" i="3"/>
  <c r="D18" i="3"/>
  <c r="D16" i="3"/>
  <c r="D14" i="3"/>
  <c r="D13" i="3"/>
  <c r="D11" i="3"/>
  <c r="D10" i="3"/>
  <c r="D9" i="3"/>
  <c r="D8" i="3"/>
  <c r="D7" i="3"/>
  <c r="D6" i="3"/>
  <c r="D5" i="3"/>
  <c r="D4" i="3"/>
  <c r="D3" i="16" l="1"/>
  <c r="D125" i="16" l="1"/>
  <c r="E125" i="16" s="1"/>
  <c r="D124" i="16"/>
  <c r="E124" i="16" s="1"/>
  <c r="D123" i="16"/>
  <c r="E123" i="16" s="1"/>
  <c r="D122" i="16"/>
  <c r="E122" i="16" s="1"/>
  <c r="D121" i="16"/>
  <c r="E121" i="16" s="1"/>
  <c r="D120" i="16"/>
  <c r="E120" i="16" s="1"/>
  <c r="D119" i="16"/>
  <c r="E119" i="16" s="1"/>
  <c r="D118" i="16"/>
  <c r="E118" i="16" s="1"/>
  <c r="D117" i="16"/>
  <c r="E117" i="16" s="1"/>
  <c r="D116" i="16"/>
  <c r="E116" i="16" s="1"/>
  <c r="D115" i="16"/>
  <c r="E115" i="16" s="1"/>
  <c r="D114" i="16"/>
  <c r="E114" i="16" s="1"/>
  <c r="D113" i="16"/>
  <c r="E113" i="16" s="1"/>
  <c r="D112" i="16"/>
  <c r="E112" i="16" s="1"/>
  <c r="D111" i="16"/>
  <c r="E111" i="16" s="1"/>
  <c r="D110" i="16"/>
  <c r="E110" i="16" s="1"/>
  <c r="D109" i="16"/>
  <c r="E109" i="16" s="1"/>
  <c r="D108" i="16"/>
  <c r="E108" i="16" s="1"/>
  <c r="D107" i="16"/>
  <c r="E107" i="16" s="1"/>
  <c r="D106" i="16"/>
  <c r="E106" i="16" s="1"/>
  <c r="D105" i="16"/>
  <c r="E105" i="16" s="1"/>
  <c r="D104" i="16"/>
  <c r="E104" i="16" s="1"/>
  <c r="D103" i="16"/>
  <c r="E103" i="16" s="1"/>
  <c r="D102" i="16"/>
  <c r="E102" i="16" s="1"/>
  <c r="D101" i="16"/>
  <c r="E101" i="16" s="1"/>
  <c r="D100" i="16"/>
  <c r="E100" i="16" s="1"/>
  <c r="D99" i="16"/>
  <c r="E99" i="16" s="1"/>
  <c r="D98" i="16"/>
  <c r="E98" i="16" s="1"/>
  <c r="D97" i="16"/>
  <c r="E97" i="16" s="1"/>
  <c r="D96" i="16"/>
  <c r="E96" i="16" s="1"/>
  <c r="D95" i="16"/>
  <c r="E95" i="16" s="1"/>
  <c r="D94" i="16"/>
  <c r="E94" i="16" s="1"/>
  <c r="D93" i="16"/>
  <c r="E93" i="16" s="1"/>
  <c r="D92" i="16"/>
  <c r="E92" i="16" s="1"/>
  <c r="D91" i="16"/>
  <c r="E91" i="16" s="1"/>
  <c r="D90" i="16"/>
  <c r="E90" i="16" s="1"/>
  <c r="D89" i="16"/>
  <c r="E89" i="16" s="1"/>
  <c r="D88" i="16"/>
  <c r="E88" i="16" s="1"/>
  <c r="D87" i="16"/>
  <c r="E87" i="16" s="1"/>
  <c r="D86" i="16"/>
  <c r="E86" i="16" s="1"/>
  <c r="D85" i="16"/>
  <c r="E85" i="16" s="1"/>
  <c r="D84" i="16"/>
  <c r="E84" i="16" s="1"/>
  <c r="D83" i="16"/>
  <c r="E83" i="16" s="1"/>
  <c r="D82" i="16"/>
  <c r="E82" i="16" s="1"/>
  <c r="D81" i="16"/>
  <c r="E81" i="16" s="1"/>
  <c r="D80" i="16"/>
  <c r="E80" i="16" s="1"/>
  <c r="D79" i="16"/>
  <c r="E79" i="16" s="1"/>
  <c r="D78" i="16"/>
  <c r="E78" i="16" s="1"/>
  <c r="D77" i="16"/>
  <c r="E77" i="16" s="1"/>
  <c r="D76" i="16"/>
  <c r="E76" i="16" s="1"/>
  <c r="D75" i="16"/>
  <c r="E75" i="16" s="1"/>
  <c r="D74" i="16"/>
  <c r="E74" i="16" s="1"/>
  <c r="D73" i="16"/>
  <c r="E73" i="16" s="1"/>
  <c r="D72" i="16"/>
  <c r="E72" i="16" s="1"/>
  <c r="D71" i="16"/>
  <c r="E71" i="16" s="1"/>
  <c r="D70" i="16"/>
  <c r="E70" i="16" s="1"/>
  <c r="D69" i="16"/>
  <c r="E69" i="16" s="1"/>
  <c r="D68" i="16"/>
  <c r="E68" i="16" s="1"/>
  <c r="D67" i="16"/>
  <c r="E67" i="16" s="1"/>
  <c r="D66" i="16"/>
  <c r="E66" i="16" s="1"/>
  <c r="D65" i="16"/>
  <c r="E65" i="16" s="1"/>
  <c r="D64" i="16"/>
  <c r="E64" i="16" s="1"/>
  <c r="D63" i="16"/>
  <c r="E63" i="16" s="1"/>
  <c r="D62" i="16"/>
  <c r="E62" i="16" s="1"/>
  <c r="D55" i="16"/>
  <c r="E55" i="16" s="1"/>
  <c r="D54" i="16"/>
  <c r="E54" i="16" s="1"/>
  <c r="D53" i="16"/>
  <c r="E53" i="16" s="1"/>
  <c r="D52" i="16"/>
  <c r="E52" i="16" s="1"/>
  <c r="D51" i="16"/>
  <c r="E51" i="16" s="1"/>
  <c r="D50" i="16"/>
  <c r="E50" i="16" s="1"/>
  <c r="D43" i="16"/>
  <c r="E43" i="16" s="1"/>
  <c r="D42" i="16"/>
  <c r="E42" i="16" s="1"/>
  <c r="D41" i="16"/>
  <c r="E41" i="16" s="1"/>
  <c r="D40" i="16"/>
  <c r="E40" i="16" s="1"/>
  <c r="D39" i="16"/>
  <c r="E39" i="16" s="1"/>
  <c r="D38" i="16"/>
  <c r="E38" i="16" s="1"/>
  <c r="D37" i="16"/>
  <c r="E37" i="16" s="1"/>
  <c r="D36" i="16"/>
  <c r="E36" i="16" s="1"/>
  <c r="D35" i="16"/>
  <c r="E35" i="16" s="1"/>
  <c r="D34" i="16"/>
  <c r="E34" i="16" s="1"/>
  <c r="D33" i="16"/>
  <c r="E33" i="16" s="1"/>
  <c r="D32" i="16"/>
  <c r="E32" i="16" s="1"/>
  <c r="D31" i="16"/>
  <c r="E31" i="16" s="1"/>
  <c r="D30" i="16"/>
  <c r="E30" i="16" s="1"/>
  <c r="D29" i="16"/>
  <c r="E29" i="16" s="1"/>
  <c r="D28" i="16"/>
  <c r="E28" i="16" s="1"/>
  <c r="D27" i="16"/>
  <c r="E27" i="16" s="1"/>
  <c r="D26" i="16"/>
  <c r="E26" i="16" s="1"/>
  <c r="D25" i="16"/>
  <c r="E25" i="16" s="1"/>
  <c r="D24" i="16"/>
  <c r="E24" i="16" s="1"/>
  <c r="D23" i="16"/>
  <c r="E23" i="16" s="1"/>
  <c r="D22" i="16"/>
  <c r="E22" i="16" s="1"/>
  <c r="D21" i="16"/>
  <c r="E21" i="16" s="1"/>
  <c r="D20" i="16"/>
  <c r="E20" i="16" s="1"/>
  <c r="D19" i="16"/>
  <c r="E19" i="16" s="1"/>
  <c r="D18" i="16"/>
  <c r="E18" i="16" s="1"/>
  <c r="D17" i="16"/>
  <c r="E17" i="16" s="1"/>
  <c r="D16" i="16"/>
  <c r="E16" i="16" s="1"/>
  <c r="D15" i="16"/>
  <c r="E15" i="16" s="1"/>
  <c r="D14" i="16"/>
  <c r="E14" i="16" s="1"/>
  <c r="D13" i="16"/>
  <c r="E13" i="16" s="1"/>
  <c r="D10" i="16"/>
  <c r="E10" i="16" s="1"/>
  <c r="D9" i="16"/>
  <c r="E9" i="16" s="1"/>
  <c r="D8" i="16"/>
  <c r="E8" i="16" s="1"/>
  <c r="D7" i="16"/>
  <c r="E7" i="16" s="1"/>
  <c r="D6" i="16"/>
  <c r="D5" i="16"/>
  <c r="E5" i="16" s="1"/>
  <c r="D4" i="16"/>
  <c r="E4" i="16" s="1"/>
  <c r="E3" i="16"/>
  <c r="E6" i="16" l="1"/>
  <c r="E3" i="6" l="1"/>
  <c r="E5" i="5" l="1"/>
  <c r="E4" i="5"/>
  <c r="E4" i="6" l="1"/>
  <c r="E22" i="6" l="1"/>
  <c r="E9" i="6"/>
  <c r="E12" i="6"/>
  <c r="E25" i="6"/>
  <c r="E26" i="6"/>
  <c r="E21" i="6"/>
  <c r="E18" i="6"/>
  <c r="E16" i="6"/>
  <c r="E14" i="6"/>
  <c r="E27" i="6"/>
  <c r="E24" i="6"/>
  <c r="E19" i="6"/>
  <c r="E28" i="6"/>
  <c r="E17" i="6"/>
  <c r="E15" i="6"/>
  <c r="E13" i="6"/>
  <c r="E23" i="6"/>
  <c r="E20" i="6"/>
  <c r="E6" i="5"/>
  <c r="E5" i="6"/>
  <c r="E7" i="5" l="1"/>
  <c r="E6" i="6"/>
  <c r="E8" i="5" l="1"/>
  <c r="E7" i="6"/>
  <c r="E9" i="5" l="1"/>
  <c r="E8" i="6"/>
  <c r="E10" i="6" l="1"/>
  <c r="E11" i="6" l="1"/>
  <c r="E29" i="6" l="1"/>
  <c r="E30" i="6" l="1"/>
  <c r="E31" i="6" l="1"/>
  <c r="E32" i="6" l="1"/>
  <c r="E33" i="6" l="1"/>
  <c r="E34" i="6" l="1"/>
  <c r="E35" i="6" l="1"/>
  <c r="E36" i="6" l="1"/>
  <c r="E37" i="6" l="1"/>
  <c r="E38" i="6" l="1"/>
  <c r="E39" i="6" l="1"/>
  <c r="E40" i="6" l="1"/>
  <c r="E41" i="6" l="1"/>
  <c r="E42" i="6" l="1"/>
  <c r="E43" i="6" l="1"/>
  <c r="E44" i="6" l="1"/>
  <c r="E45" i="6" l="1"/>
  <c r="E46" i="6" l="1"/>
</calcChain>
</file>

<file path=xl/sharedStrings.xml><?xml version="1.0" encoding="utf-8"?>
<sst xmlns="http://schemas.openxmlformats.org/spreadsheetml/2006/main" count="1214" uniqueCount="585">
  <si>
    <t>Положение нижней полки от пола и растояние между последующими, мм</t>
  </si>
  <si>
    <t>Максимально допустимая нагрузка на отдельностоящую секцию (80%), кг</t>
  </si>
  <si>
    <t>Положение нижней полки от пола, мм</t>
  </si>
  <si>
    <t>Растояние между последующими полками, мм</t>
  </si>
  <si>
    <t>№</t>
  </si>
  <si>
    <t xml:space="preserve">Наименование </t>
  </si>
  <si>
    <t>Покрытие</t>
  </si>
  <si>
    <t>Высота рамы СтУ, м.</t>
  </si>
  <si>
    <t>Стойка СтУ</t>
  </si>
  <si>
    <t>Связь горизонтальная СтУ, 30х20</t>
  </si>
  <si>
    <t>Связь диагональная СтУ, 30х20</t>
  </si>
  <si>
    <t>Комплект крепежа связей СтУ м8х30 оц.</t>
  </si>
  <si>
    <t xml:space="preserve">Подпятник СтУ, Крашенный/Оц. </t>
  </si>
  <si>
    <t>Крепёж Подпятника СтУ м6х14, оц.</t>
  </si>
  <si>
    <t>B=&lt;1500</t>
  </si>
  <si>
    <t>RAL 5005</t>
  </si>
  <si>
    <t>Оц.</t>
  </si>
  <si>
    <t>Глубина рамы (Г),мм:</t>
  </si>
  <si>
    <t>Цена Розница, руб.</t>
  </si>
  <si>
    <t>Полка СТ</t>
  </si>
  <si>
    <t>Траверса СтУ</t>
  </si>
  <si>
    <t>Стандартное покрытие</t>
  </si>
  <si>
    <t>Примечание</t>
  </si>
  <si>
    <t xml:space="preserve">Комбинируется с полкой-комплектом СтУ 700 </t>
  </si>
  <si>
    <t>Для 3 полок-вкладышей СтУ Lx250</t>
  </si>
  <si>
    <t>Комбинируется с полкой-комплектом СтУ 1000 / для 4-х полок-вкладышей СтУ Lx250</t>
  </si>
  <si>
    <t xml:space="preserve">Комбинируется с полкой-комплектом СтУ 1200 </t>
  </si>
  <si>
    <t>Для 5-и полок-вкладышей СтУ Lx250</t>
  </si>
  <si>
    <t>Комбинируется с полкой-комплектом СтУ 1500 / для 6-и полок-вкладышей СтУ Lx250</t>
  </si>
  <si>
    <t>Для 7-и полок-вкладышей СтУ Lx250</t>
  </si>
  <si>
    <t xml:space="preserve">Комбинируется с полкой-комплектом СтУ 1800 </t>
  </si>
  <si>
    <t>Для 8-и полок-вкладышей СтУ Lx250</t>
  </si>
  <si>
    <t>Для 9-и полок-вкладышей СтУ Lx250</t>
  </si>
  <si>
    <t>Для 10-и полок-вкладышей СтУ Lx250</t>
  </si>
  <si>
    <t>для рам глубиной 300</t>
  </si>
  <si>
    <t>для рам глубиной 400</t>
  </si>
  <si>
    <t>для рам глубиной 500</t>
  </si>
  <si>
    <t>для рам глубиной 600</t>
  </si>
  <si>
    <t>для рам глубиной 700</t>
  </si>
  <si>
    <t>для рам глубиной 800</t>
  </si>
  <si>
    <t>для рам глубиной 900</t>
  </si>
  <si>
    <t>для рам глубиной 1000</t>
  </si>
  <si>
    <t>для рам глубиной 1100</t>
  </si>
  <si>
    <t>Соединитель спаренного ряда СтУ 1000 в комплекте</t>
  </si>
  <si>
    <t>Анкер СтУ М6х50</t>
  </si>
  <si>
    <t>Определяется покрытием стойки</t>
  </si>
  <si>
    <t>Зацепы СтУС пара</t>
  </si>
  <si>
    <t>Клипса-фиксатор СТ М6х18</t>
  </si>
  <si>
    <t>пластик</t>
  </si>
  <si>
    <t>Комплект крепежа СТ М6х14</t>
  </si>
  <si>
    <t>DIN 7985, DIN 6923</t>
  </si>
  <si>
    <t>Крепёж связи СтУ М8х30</t>
  </si>
  <si>
    <t>DIN 912 (ГОСТ 11738-84), DIN 985</t>
  </si>
  <si>
    <t>Подпятник СтУ</t>
  </si>
  <si>
    <t>упаковка по 10 шт.</t>
  </si>
  <si>
    <t>Связь горизонтальная СтУ  300 (259х30х20х1,2)</t>
  </si>
  <si>
    <t>Связь горизонтальная СтУ  400 (359х30х20х1,2)</t>
  </si>
  <si>
    <t>Связь горизонтальная СтУ  500 (459х30х20х1,2)</t>
  </si>
  <si>
    <t>Связь горизонтальная СтУ  600 (559х30х20х1,2)</t>
  </si>
  <si>
    <t>Связь горизонтальная СтУ  700 (659х30х20х1,2)</t>
  </si>
  <si>
    <t>Связь горизонтальная СтУ  800 (759х30х20х1,2)</t>
  </si>
  <si>
    <t>Связь горизонтальная СтУ  900 (859х30х20х1,2)</t>
  </si>
  <si>
    <t>Связь горизонтальная СтУ 1000 (959х30х20х1,2)</t>
  </si>
  <si>
    <t>Связь горизонтальная СтУ 1100 (1059х30х20х1,2)</t>
  </si>
  <si>
    <t>Связь диагональная СтУ  300 (578х30х20х1,2)</t>
  </si>
  <si>
    <t>Связь диагональная СтУ  400 (627х30х20х1,2)</t>
  </si>
  <si>
    <t>Связь диагональная СтУ  500 (688х30х20х1,2)</t>
  </si>
  <si>
    <t>Связь диагональная СтУ  600 (757х30х20х1,2)</t>
  </si>
  <si>
    <t>Связь диагональная СтУ  700 (833х30х20х1,2)</t>
  </si>
  <si>
    <t>Связь диагональная СтУ  800 (914х30х20х1,2)</t>
  </si>
  <si>
    <t>Связь диагональная СтУ  900 (998х30х20х1,2)</t>
  </si>
  <si>
    <t>Связь диагональная СтУ 1000 (1085х30х20х1,2)</t>
  </si>
  <si>
    <t>Связь диагональная СтУ 1100 (1174х30х20х1,2)</t>
  </si>
  <si>
    <t>Соединитель спаренного ряда СтУ 1000 (1040х28х23х2)</t>
  </si>
  <si>
    <t>Траверса СтУ  300</t>
  </si>
  <si>
    <t>Траверса СтУ  400</t>
  </si>
  <si>
    <t>Траверса СтУ  500</t>
  </si>
  <si>
    <t>Траверса СтУ  600</t>
  </si>
  <si>
    <t>Траверса СтУ  700</t>
  </si>
  <si>
    <t>Траверса СтУ  800</t>
  </si>
  <si>
    <t>Траверса СтУ  900</t>
  </si>
  <si>
    <t>Траверса СтУ 1000</t>
  </si>
  <si>
    <t>Траверса СтУ 1100</t>
  </si>
  <si>
    <t>RAL 9003</t>
  </si>
  <si>
    <t>Нагрузка max</t>
  </si>
  <si>
    <t>Ral-9003</t>
  </si>
  <si>
    <t>Соединитель спаренного ряда СтУ 50 (90х28х23х2)</t>
  </si>
  <si>
    <t>Соединитель спаренного ряда СтУ 100 (140х28х23х2)</t>
  </si>
  <si>
    <t>Соединитель спаренного ряда СтУ 200 (240х28х23х2)</t>
  </si>
  <si>
    <t>Соединитель спаренного ряда СтУ 300 (340х28х23х2)</t>
  </si>
  <si>
    <t>Соединитель спаренного ряда СтУ 400 (440х28х23х2)</t>
  </si>
  <si>
    <t>Соединитель спаренного ряда СтУ 500 (540х28х23х2)</t>
  </si>
  <si>
    <t>Соединитель спаренного ряда СтУ 600 (640х28х23х2)</t>
  </si>
  <si>
    <t>Соединитель спаренного ряда СтУ 700 (740х28х23х2)</t>
  </si>
  <si>
    <t>Соединитель спаренного ряда СтУ 800 (840х28х23х2)</t>
  </si>
  <si>
    <t>Соединитель спаренного ряда СтУ 900 (940х28х23х2)</t>
  </si>
  <si>
    <t>Стойка СтУ 2000х45х1,2</t>
  </si>
  <si>
    <t>Стойка СтУ 2100х45х1,2</t>
  </si>
  <si>
    <t>Стойка СтУ 2200х45х1,2</t>
  </si>
  <si>
    <t>Стойка СтУ 2300х45х1,2</t>
  </si>
  <si>
    <t>Стойка СтУ 2400х45х1,2</t>
  </si>
  <si>
    <t>Стойка СтУ 2500х45х1,2</t>
  </si>
  <si>
    <t>Стойка СтУ 2600х45х1,2</t>
  </si>
  <si>
    <t>Стойка СтУ 2700х45х1,2</t>
  </si>
  <si>
    <t>Стойка СтУ 2800х45х1,2</t>
  </si>
  <si>
    <t>Стойка СтУ 2900х45х1,2</t>
  </si>
  <si>
    <t>Стойка СтУ 3000х45х1,2</t>
  </si>
  <si>
    <t>Стойка СтУ 3100х45х1,2</t>
  </si>
  <si>
    <t>Стойка СтУ 3200х45х1,2</t>
  </si>
  <si>
    <t>Стойка СтУ 3300х45х1,2</t>
  </si>
  <si>
    <t>Стойка СтУ 3400х45х1,2</t>
  </si>
  <si>
    <t>Стойка СтУ 3500х45х1,2</t>
  </si>
  <si>
    <t>Стойка СтУ 3600х45х1,2</t>
  </si>
  <si>
    <t>Стойка СтУ 3700х45х1,2</t>
  </si>
  <si>
    <t>Стойка СтУ 3800х45х1,2</t>
  </si>
  <si>
    <t>Стойка СтУ 3900х45х1,2</t>
  </si>
  <si>
    <t>Стойка СтУ 4000х45х1,2</t>
  </si>
  <si>
    <t>Стойка СтУ 4100х45х1,2</t>
  </si>
  <si>
    <t>Стойка СтУ 4200х45х1,2</t>
  </si>
  <si>
    <t>Стойка СтУ 4300х45х1,2</t>
  </si>
  <si>
    <t>Стойка СтУ 4400х45х1,2</t>
  </si>
  <si>
    <t>Стойка СтУ 4500х45х1,2</t>
  </si>
  <si>
    <t>Стойка СтУ 4600х45х1,2</t>
  </si>
  <si>
    <t>Стойка СтУ 4700х45х1,2</t>
  </si>
  <si>
    <t>Стойка СтУ 4800х45х1,2</t>
  </si>
  <si>
    <t>Стойка СтУ 4900х45х1,2</t>
  </si>
  <si>
    <t>Стойка СтУ 5000х45х1,2</t>
  </si>
  <si>
    <t>Стойка СтУ 5100х45х1,2</t>
  </si>
  <si>
    <t>Стойка СтУ 5200х45х1,2</t>
  </si>
  <si>
    <t>Стойка СтУ 5300х45х1,2</t>
  </si>
  <si>
    <t>Стойка СтУ 5400х45х1,2</t>
  </si>
  <si>
    <t>Стойка СтУ 5500х45х1,2</t>
  </si>
  <si>
    <t>Стойка СтУ 5600х45х1,2</t>
  </si>
  <si>
    <t>Стойка СтУ 5700х45х1,2</t>
  </si>
  <si>
    <t>Стойка СтУ 5800х45х1,2</t>
  </si>
  <si>
    <t>Стойка СтУ 5900х45х1,2</t>
  </si>
  <si>
    <t>Стойка СтУ 6000х45х1,2</t>
  </si>
  <si>
    <t>Раскос полки СтУ</t>
  </si>
  <si>
    <t>Раскос полки СтУ в коплекте</t>
  </si>
  <si>
    <t>Полка-вкладыш СтУ  300 (290х250х0,7)</t>
  </si>
  <si>
    <t>Полка-вкладыш СтУ  400 (390х250х0,7)</t>
  </si>
  <si>
    <t>Полка-вкладыш СтУ  500 (490х250х0,7)</t>
  </si>
  <si>
    <t>Полка-вкладыш СтУ  600 (590х250х0,7)</t>
  </si>
  <si>
    <t>Полка-вкладыш СтУ  700 (690х250х0,7)</t>
  </si>
  <si>
    <t>Полка-вкладыш СтУ  800 (790х250х0,7)</t>
  </si>
  <si>
    <t>Полка-вкладыш СтУ  900 (890х250х0,7)</t>
  </si>
  <si>
    <t>Полка-вкладыш СтУ 1000 (990х250х0,7)</t>
  </si>
  <si>
    <t>Полка-вкладыш СтУ 1100 (1090х250х0,7)</t>
  </si>
  <si>
    <t>Полка-вкладыш перфорированная СтУ  300 (290х250х0,7)</t>
  </si>
  <si>
    <t>Полка-вкладыш перфорированная СтУ  400 (390х250х0,7)</t>
  </si>
  <si>
    <t>Полка-вкладыш перфорированная СтУ  500 (490х250х0,7)</t>
  </si>
  <si>
    <t>Полка-вкладыш перфорированная СтУ  600 (590х250х0,7)</t>
  </si>
  <si>
    <t>Полка-вкладыш перфорированная СтУ  700 (690х250х0,7)</t>
  </si>
  <si>
    <t>Полка-вкладыш перфорированная СтУ  800 (790х250х0,7)</t>
  </si>
  <si>
    <t>Полка-вкладыш перфорированная СтУ  900 (890х250х0,7)</t>
  </si>
  <si>
    <t>Полка-вкладыш перфорированная СтУ 1000 (990х250х0,7)</t>
  </si>
  <si>
    <t>Полка-вкладыш перфорированная СтУ 1100 (1090х250х0,7)</t>
  </si>
  <si>
    <t>Полка СТ 0,5  700х100</t>
  </si>
  <si>
    <t>Полка СТ 0,5 1000х100</t>
  </si>
  <si>
    <t>Полка СТ 0,5 1200х100</t>
  </si>
  <si>
    <t>Полка СТ 0,5 1500х100</t>
  </si>
  <si>
    <t>Полка-комплект СтУ 0,5 700х300</t>
  </si>
  <si>
    <t>Полка-комплект СтУ 0,5 700х400</t>
  </si>
  <si>
    <t>Полка-комплект СтУ 0,5 700х500</t>
  </si>
  <si>
    <t>Полка-комплект СтУ 0,5 700х600</t>
  </si>
  <si>
    <t>Полка-комплект СтУ 0,5 700х700</t>
  </si>
  <si>
    <t>Полка-комплект СтУ 0,5 700х800</t>
  </si>
  <si>
    <t>Полка-комплект СтУ 0,5 1000х300</t>
  </si>
  <si>
    <t>Полка-комплект СтУ 0,5 1000х400</t>
  </si>
  <si>
    <t>Полка-комплект СтУ 0,5 1000х500</t>
  </si>
  <si>
    <t>Полка-комплект СтУ 0,5 1000х600</t>
  </si>
  <si>
    <t>Полка-комплект СтУ 0,5 1000х700</t>
  </si>
  <si>
    <t>Полка-комплект СтУ 0,5 1000х800</t>
  </si>
  <si>
    <t>Полка-комплект СтУ 0,5 1200х300</t>
  </si>
  <si>
    <t>Полка-комплект СтУ 0,5 1200х400</t>
  </si>
  <si>
    <t>Полка-комплект СтУ 0,5 1200х500</t>
  </si>
  <si>
    <t>Полка-комплект СтУ 0,5 1200х600</t>
  </si>
  <si>
    <t>Полка-комплект СтУ 0,5 1200х700</t>
  </si>
  <si>
    <t>Полка-комплект СтУ 0,5 1200х800</t>
  </si>
  <si>
    <t>Полка-комплект СтУ 0,5 1500х300</t>
  </si>
  <si>
    <t>Полка-комплект СтУ 0,5 1500х400</t>
  </si>
  <si>
    <t>Полка-комплект СтУ 0,5 1500х500</t>
  </si>
  <si>
    <t>Полка-комплект СтУ 0,5 1500х600</t>
  </si>
  <si>
    <t>Полка-комплект СтУ 0,5 1500х700</t>
  </si>
  <si>
    <t>Полка-комплект СтУ 0,5 1500х800</t>
  </si>
  <si>
    <t>Рама СтУ 2100хГх45 в комплекте</t>
  </si>
  <si>
    <t>Рама СтУ 2200хГх45 в комплекте</t>
  </si>
  <si>
    <t>Рама СтУ 2300хГх45 в комплекте</t>
  </si>
  <si>
    <t>Рама СтУ 2400хГх45 в комплекте</t>
  </si>
  <si>
    <t>Рама СтУ 2500хГх45 в комплекте</t>
  </si>
  <si>
    <t>Рама СтУ 2600хГх45 в комплекте</t>
  </si>
  <si>
    <t>Рама СтУ 2700хГх45 в комплекте</t>
  </si>
  <si>
    <t>Рама СтУ 2800хГх45 в комплекте</t>
  </si>
  <si>
    <t>Рама СтУ 2900хГх45 в комплекте</t>
  </si>
  <si>
    <t>Рама СтУ 3000хГх45 в комплекте</t>
  </si>
  <si>
    <t>Рама СтУ 3100хГх45 в комплекте</t>
  </si>
  <si>
    <t>Рама СтУ 3200хГх45 в комплекте</t>
  </si>
  <si>
    <t>Рама СтУ 3300хГх45 в комплекте</t>
  </si>
  <si>
    <t>Рама СтУ 3400хГх45 в комплекте</t>
  </si>
  <si>
    <t>Рама СтУ 3500хГх45 в комплекте</t>
  </si>
  <si>
    <t>Рама СтУ 3600хГх45 в комплекте</t>
  </si>
  <si>
    <t>Рама СтУ 3700хГх45 в комплекте</t>
  </si>
  <si>
    <t>Рама СтУ 3800хГх45 в комплекте</t>
  </si>
  <si>
    <t>Рама СтУ 3900хГх45 в комплекте</t>
  </si>
  <si>
    <t>Рама СтУ 4000хГх45 в комплекте</t>
  </si>
  <si>
    <t>Рама СтУ 4100хГх45 в комплекте</t>
  </si>
  <si>
    <t>Рама СтУ 4200хГх45 в комплекте</t>
  </si>
  <si>
    <t>Рама СтУ 4300хГх45 в комплекте</t>
  </si>
  <si>
    <t>Рама СтУ 4400хГх45 в комплекте</t>
  </si>
  <si>
    <t>Рама СтУ 4500хГх45 в комплекте</t>
  </si>
  <si>
    <t>Рама СтУ 4600хГх45 в комплекте</t>
  </si>
  <si>
    <t>Рама СтУ 4700хГх45 в комплекте</t>
  </si>
  <si>
    <t>Рама СтУ 4800хГх45 в комплекте</t>
  </si>
  <si>
    <t>Рама СтУ 4900хГх45 в комплекте</t>
  </si>
  <si>
    <t>Рама СтУ 5000хГх45 в комплекте</t>
  </si>
  <si>
    <t>Рама СтУ 5100хГх45 в комплекте</t>
  </si>
  <si>
    <t>Рама СтУ 5200хГх45 в комплекте</t>
  </si>
  <si>
    <t>Рама СтУ 5300хГх45 в комплекте</t>
  </si>
  <si>
    <t>Рама СтУ 5400хГх45 в комплекте</t>
  </si>
  <si>
    <t>Рама СтУ 5500хГх45 в комплекте</t>
  </si>
  <si>
    <t>Рама СтУ 5600хГх45 в комплекте</t>
  </si>
  <si>
    <t>Рама СтУ 5700хГх45 в комплекте</t>
  </si>
  <si>
    <t>Рама СтУ 5800хГх45 в комплекте</t>
  </si>
  <si>
    <t>Рама СтУ 5900хГх45 в комплекте</t>
  </si>
  <si>
    <t>Рама СтУ 6000хГх45 в комплекте</t>
  </si>
  <si>
    <t>Рама СтУ 2000хГх45 в комплекте</t>
  </si>
  <si>
    <t>Балка СтУ Z П  700х80х30</t>
  </si>
  <si>
    <t>Балка СтУ Z П  750х80х30</t>
  </si>
  <si>
    <t>Балка СтУ Z П 1000х80х30</t>
  </si>
  <si>
    <t xml:space="preserve">Балка СтУ Z П 1200х80х30 </t>
  </si>
  <si>
    <t>Балка СтУ Z П 1250х80х30</t>
  </si>
  <si>
    <t>Балка СтУ Z П 1500х80х30</t>
  </si>
  <si>
    <t xml:space="preserve">Балка СтУ Z П 1750х80х30 </t>
  </si>
  <si>
    <t xml:space="preserve">Балка СтУ Z П 1800х80х30 </t>
  </si>
  <si>
    <t>Балка СтУ Z П 2000х80х30</t>
  </si>
  <si>
    <t>Балка СтУ Z П 2250х80х30</t>
  </si>
  <si>
    <t>Балка СтУ Z П 2500х80х30</t>
  </si>
  <si>
    <t>Стеллаж СтУ с наборными полками</t>
  </si>
  <si>
    <t xml:space="preserve">Длина, мм: </t>
  </si>
  <si>
    <t>700, 1000, 1200, 1500, 1800, 2000</t>
  </si>
  <si>
    <t>Глубина, мм:</t>
  </si>
  <si>
    <t>300, 400, 500, 600, 700, 800*</t>
  </si>
  <si>
    <t>Нагрузка на ярус, кг</t>
  </si>
  <si>
    <t>Стеллаж СтУ с полками-вкладышами</t>
  </si>
  <si>
    <t>Стеллаж СтУ с настилом ДСП</t>
  </si>
  <si>
    <t>700, 750, 1000, 1200, 1250, 1500, 1750, 1800, 2000, 2250, 2500</t>
  </si>
  <si>
    <t>см.таблицу нагрузок</t>
  </si>
  <si>
    <t>Стеллаж СтУ в балочном исполнении</t>
  </si>
  <si>
    <t>1. Виды стеллажей СтУ</t>
  </si>
  <si>
    <t>Глубина секции стеллажа СтУ, мм</t>
  </si>
  <si>
    <t>Длина яруса, мм</t>
  </si>
  <si>
    <t>Балка Z-профиль 750</t>
  </si>
  <si>
    <t>Балка Z-профиль 1000</t>
  </si>
  <si>
    <t>Балка Z-профиль 1250</t>
  </si>
  <si>
    <t>Балка Z-профиль 1500</t>
  </si>
  <si>
    <t>Балка Z-профиль 1750</t>
  </si>
  <si>
    <t>Балка Z-профиль 2000</t>
  </si>
  <si>
    <t>Балка Z-профиль 2250</t>
  </si>
  <si>
    <t>Балка Z-профиль 2500</t>
  </si>
  <si>
    <t>Накрузка на ярус,кг</t>
  </si>
  <si>
    <t>Длина балки Z- профиля, мм</t>
  </si>
  <si>
    <t xml:space="preserve">  4.Допускаемые равномернораспределённые нагрузки на ярус стеллажа СтУ с полками-настилами ДСП, кг.*</t>
  </si>
  <si>
    <t>* на каждые 500мм длины яруса необходимо устанавливать 1 перемычку балок настила</t>
  </si>
  <si>
    <t>R12-17</t>
  </si>
  <si>
    <t>R12-14</t>
  </si>
  <si>
    <t xml:space="preserve"> R13-22</t>
  </si>
  <si>
    <t xml:space="preserve"> R12-22</t>
  </si>
  <si>
    <t>R17-22</t>
  </si>
  <si>
    <t>R12-22</t>
  </si>
  <si>
    <t>R14-22</t>
  </si>
  <si>
    <t xml:space="preserve"> R15-22</t>
  </si>
  <si>
    <t xml:space="preserve"> R17-22</t>
  </si>
  <si>
    <t>Шина, Радиус</t>
  </si>
  <si>
    <t>Глубина рамы, мм</t>
  </si>
  <si>
    <t xml:space="preserve">Диск, Радиус </t>
  </si>
  <si>
    <r>
      <t xml:space="preserve">Комплектация Рам СтУ. </t>
    </r>
    <r>
      <rPr>
        <b/>
        <sz val="10"/>
        <rFont val="Tahoma"/>
        <family val="2"/>
        <charset val="204"/>
      </rPr>
      <t>Изготавливаются окрашенными высотой до 4000мм, и оцинкованными высотой до 6000мм. Максимальная глубина рамы СтУ 1100мм.</t>
    </r>
  </si>
  <si>
    <t>* цвет покрытия стоек и аксессуаров может быть заменен на RAL 3000 без доплаты</t>
  </si>
  <si>
    <t>на RAL 7035 на партию более 500 стоек - без доплат</t>
  </si>
  <si>
    <t>300, 400, 500, 600, 700, 800, 900, 1000</t>
  </si>
  <si>
    <t>Балка СтУ Z 700х80х30</t>
  </si>
  <si>
    <t>Балка СтУ Z 750х80х30</t>
  </si>
  <si>
    <t>Балка СтУ Z 1000х80х30</t>
  </si>
  <si>
    <t xml:space="preserve">Балка СтУ Z 1200х80х30 </t>
  </si>
  <si>
    <t>Балка СтУ Z 1250х80х30</t>
  </si>
  <si>
    <t>Балка СтУ Z 1500х80х30</t>
  </si>
  <si>
    <t xml:space="preserve">Балка СтУ Z 1750х80х30 </t>
  </si>
  <si>
    <t xml:space="preserve">Балка СтУ Z 1800х80х30 </t>
  </si>
  <si>
    <t>Балка СтУ Z 2000х80х30</t>
  </si>
  <si>
    <t>Балка СтУ Z 2250х80х30</t>
  </si>
  <si>
    <t>Балка СтУ Z 2500х80х30</t>
  </si>
  <si>
    <t>Зацеп СтУС-2шт</t>
  </si>
  <si>
    <t>Перемычка балок СтУ 1000 (994х35х35)</t>
  </si>
  <si>
    <t>Длина, мм</t>
  </si>
  <si>
    <t>Полка-вкладыш СтУ  300</t>
  </si>
  <si>
    <t>Полка-вкладыш СтУ  400</t>
  </si>
  <si>
    <t>Полка-вкладыш СтУ  500</t>
  </si>
  <si>
    <t>Полка-вкладыш СтУ  600</t>
  </si>
  <si>
    <t>Полка-вкладыш СтУ  700</t>
  </si>
  <si>
    <t>Полка-вкладыш СтУ  800</t>
  </si>
  <si>
    <t>Полка-вкладыш СтУ  900</t>
  </si>
  <si>
    <t>Полка-вкладыш СтУ 1000</t>
  </si>
  <si>
    <t>Полка-вкладыш СтУ 1100</t>
  </si>
  <si>
    <t>Полка-вкладыш перфорированная СтУ  300</t>
  </si>
  <si>
    <t>Полка-вкладыш перфорированная СтУ  400</t>
  </si>
  <si>
    <t>Полка-вкладыш перфорированная СтУ  500</t>
  </si>
  <si>
    <t>Полка-вкладыш перфорированная СтУ  600</t>
  </si>
  <si>
    <t>Полка-вкладыш перфорированная СтУ  700</t>
  </si>
  <si>
    <t>Для рам глубиной 300 (290х250)</t>
  </si>
  <si>
    <t>Полка-вкладыш перфорированная СтУ  800</t>
  </si>
  <si>
    <t>Полка-вкладыш перфорированная СтУ  900</t>
  </si>
  <si>
    <t>Полка-вкладыш перфорированная СтУ 1000</t>
  </si>
  <si>
    <t>Полка-вкладыш перфорированная СтУ 1100</t>
  </si>
  <si>
    <t>Для рам глубиной 400 (390х250)</t>
  </si>
  <si>
    <t>Для рам глубиной 500 (490х250)</t>
  </si>
  <si>
    <t>Для рам глубиной 600 (590х250)</t>
  </si>
  <si>
    <t>Для рам глубиной 700 (690х250)</t>
  </si>
  <si>
    <t>Для рам глубиной  800 (790х250)</t>
  </si>
  <si>
    <t>Для рам глубиной  900 (890х250)</t>
  </si>
  <si>
    <t>Для рам глубиной 1000 (990х250)</t>
  </si>
  <si>
    <t>Для рам глубиной 1100 (1090х250)</t>
  </si>
  <si>
    <t>Соединитель спаренного ряда СтУ 50 в комплекте</t>
  </si>
  <si>
    <t>Соединитель спаренного ряда СтУ 100 в комплекте</t>
  </si>
  <si>
    <t>Соединитель спаренного ряда СтУ 200 в комплекте</t>
  </si>
  <si>
    <t>Соединитель спаренного ряда СтУ 300 в комплекте</t>
  </si>
  <si>
    <t>Соединитель спаренного ряда СтУ 400 в комплекте</t>
  </si>
  <si>
    <t>Соединитель спаренного ряда СтУ 500 в комплекте</t>
  </si>
  <si>
    <t>Соединитель спаренного ряда СтУ 600 в комплекте</t>
  </si>
  <si>
    <t>Соединитель спаренного ряда СтУ 700 в комплекте</t>
  </si>
  <si>
    <t>Соединитель спаренного ряда СтУ 800 в комплекте</t>
  </si>
  <si>
    <t>Соединитель спаренного ряда СтУ 900 в комплекте</t>
  </si>
  <si>
    <t>Соединитель спаренного ряда СтУ 50-1шт, Крепёж СТ м6х14-2шт.</t>
  </si>
  <si>
    <t>Соединитель спаренного ряда СтУ 100-1шт, Крепёж СТ м6х14-2шт.</t>
  </si>
  <si>
    <t>Соединитель спаренного ряда СтУ 200-1шт, Крепёж СТ м6х14-2шт.</t>
  </si>
  <si>
    <t>Соединитель спаренного ряда СтУ 300-1шт, Крепёж СТ м6х14-2шт.</t>
  </si>
  <si>
    <t>Соединитель спаренного ряда СтУ 400-1шт, Крепёж СТ м6х14-2шт.</t>
  </si>
  <si>
    <t>Соединитель спаренного ряда СтУ 500-1шт, Крепёж СТ м6х14-2шт.</t>
  </si>
  <si>
    <t>Соединитель спаренного ряда СтУ 600-1шт, Крепёж СТ м6х14-2шт.</t>
  </si>
  <si>
    <t>Соединитель спаренного ряда СтУ 700-1шт, Крепёж СТ м6х14-2шт.</t>
  </si>
  <si>
    <t>Соединитель спаренного ряда СтУ 800-1шт, Крепёж СТ м6х14-2шт.</t>
  </si>
  <si>
    <t>Соединитель спаренного ряда СтУ 900-шт, Крепёж СТ м6х14-2шт.</t>
  </si>
  <si>
    <t>Соединитель спаренного ряда СтУ 1000-шт, Крепёж СТ м6х14-2шт.</t>
  </si>
  <si>
    <t>* цвет покрытия балок может быть заменен на RAL 5005 без доплаты</t>
  </si>
  <si>
    <t>на RAL 7035 на партию более 500 балок - без доплат</t>
  </si>
  <si>
    <t>Связь горизонтальная СтУ  510 (469х30х20х1,2)</t>
  </si>
  <si>
    <t>Связь горизонтальная СтУ  615 (574х30х20х1,2)</t>
  </si>
  <si>
    <t>Связь горизонтальная СтУ  765 (724х30х20х1,2)</t>
  </si>
  <si>
    <t>Балка СтУ Z П 1525х80х30</t>
  </si>
  <si>
    <t xml:space="preserve">Балка СтУ Z П 1830х80х30 </t>
  </si>
  <si>
    <t xml:space="preserve">Балка СтУ Z 1830х80х30 </t>
  </si>
  <si>
    <t>Под оптимальный распил фанеры</t>
  </si>
  <si>
    <t>Балка СтУ Z 1525х80х30</t>
  </si>
  <si>
    <t>Связь диагональная СтУ  510 (694х30х20х1,2)</t>
  </si>
  <si>
    <t>Связь диагональная СтУ  615 (768х30х20х1,2)</t>
  </si>
  <si>
    <t>Связь диагональная СтУ  765 (885х30х20х1,2)</t>
  </si>
  <si>
    <t>RAL 5005/оц</t>
  </si>
  <si>
    <t>Связь фронтальная СтУ  700 (740х12х30х2)</t>
  </si>
  <si>
    <t>Связь фронтальная СтУ  800 (840х12х30х2)</t>
  </si>
  <si>
    <t>Связь фронтальная СтУ  900 (940х12х30х2)</t>
  </si>
  <si>
    <t>Связь фронтальная СтУ 1000 (1040х12х30х2)</t>
  </si>
  <si>
    <t>Полка Ст 0,7  700х100</t>
  </si>
  <si>
    <t>Полка Ст 0,7 1000х100</t>
  </si>
  <si>
    <t>Полка Ст 0,7 1200х100</t>
  </si>
  <si>
    <t>Полка Ст 0,7 1500х100</t>
  </si>
  <si>
    <t>Полка Ст 0,7 1800х100</t>
  </si>
  <si>
    <t>Полка Ст 0,7 2000х100</t>
  </si>
  <si>
    <t>Полка-комплект СтУ 0,7 700х300</t>
  </si>
  <si>
    <t>Полка-комплект СтУ 0,7 700х400</t>
  </si>
  <si>
    <t>Полка-комплект СтУ 0,7 700х500</t>
  </si>
  <si>
    <t>Полка-комплект СтУ 0,7 700х600</t>
  </si>
  <si>
    <t>Полка-комплект СтУ 0,7 700х700</t>
  </si>
  <si>
    <t>Полка-комплект СтУ 0,7 700х800</t>
  </si>
  <si>
    <t>Полка-комплект СтУ 0,7 1000х300</t>
  </si>
  <si>
    <t>Полка-комплект СтУ 0,7 1000х400</t>
  </si>
  <si>
    <t>Полка-комплект СтУ 0,7 1000х500</t>
  </si>
  <si>
    <t>Полка-комплект СтУ 0,7 1000х600</t>
  </si>
  <si>
    <t>Полка-комплект СтУ 0,7 1000х700</t>
  </si>
  <si>
    <t>Полка-комплект СтУ 0,7 1000х800</t>
  </si>
  <si>
    <t>Полка-комплект СтУ 0,7 1200х300</t>
  </si>
  <si>
    <t>Полка-комплект СтУ 0,7 1200х400</t>
  </si>
  <si>
    <t>Полка-комплект СтУ 0,7 1200х500</t>
  </si>
  <si>
    <t>Полка-комплект СтУ 0,7 1200х600</t>
  </si>
  <si>
    <t>Полка-комплект СтУ 0,7 1200х700</t>
  </si>
  <si>
    <t>Полка-комплект СтУ 0,7 1200х800</t>
  </si>
  <si>
    <t>Полка-комплект СтУ 0,7 1500х300</t>
  </si>
  <si>
    <t>Полка-комплект СтУ 0,7 1500х400</t>
  </si>
  <si>
    <t>Полка-комплект СтУ 0,7 1500х500</t>
  </si>
  <si>
    <t>Полка-комплект СтУ 0,7 1500х600</t>
  </si>
  <si>
    <t>Полка-комплект СтУ 0,7 1500х700</t>
  </si>
  <si>
    <t>Полка-комплект СтУ 0,7 1500х800</t>
  </si>
  <si>
    <t>Полка-комплект СтУ 0,7 1800х300</t>
  </si>
  <si>
    <t>Полка-комплект СтУ 0,7 1800х400</t>
  </si>
  <si>
    <t>Полка-комплект СтУ 0,7 1800х500</t>
  </si>
  <si>
    <t>Полка-комплект СтУ 0,7 1800х600</t>
  </si>
  <si>
    <t>Полка-комплект СтУ 0,7 1800х700</t>
  </si>
  <si>
    <t>Полка-комплект СтУ 0,7 1800х800</t>
  </si>
  <si>
    <t>Полка-комплект СтУ 0,7 2000х300</t>
  </si>
  <si>
    <t>Полка-комплект СтУ 0,7 2000х400</t>
  </si>
  <si>
    <t>Полка-комплект СтУ 0,7 2000х500</t>
  </si>
  <si>
    <t>Полка-комплект СтУ 0,7 2000х600</t>
  </si>
  <si>
    <t>Полка-комплект СтУ 0,7 2000х700</t>
  </si>
  <si>
    <t>Полка-комплект СтУ 0,7 2000х800</t>
  </si>
  <si>
    <t>Полка-комплект СтУ 0,5 700х300 усиленная</t>
  </si>
  <si>
    <t>Полка-комплект СтУ 0,5 700х400 усиленная</t>
  </si>
  <si>
    <t>Полка-комплект СтУ 0,5 700х500 усиленная</t>
  </si>
  <si>
    <t>Полка-комплект СтУ 0,5 700х600 усиленная</t>
  </si>
  <si>
    <t>Полка-комплект СтУ 0,5 700х700 усиленная</t>
  </si>
  <si>
    <t>Полка-комплект СтУ 0,5 700х800 усиленная</t>
  </si>
  <si>
    <t>Полка-комплект СтУ 0,5 700х1000 усиленная</t>
  </si>
  <si>
    <t>Полка-комплект СтУ 0,5 1000х300 усиленная</t>
  </si>
  <si>
    <t>Полка-комплект СтУ 0,5 1000х400 усиленная</t>
  </si>
  <si>
    <t>Полка-комплект СтУ 0,5 1000х500 усиленная</t>
  </si>
  <si>
    <t>Полка-комплект СтУ 0,5 1000х600 усиленная</t>
  </si>
  <si>
    <t>Полка-комплект СтУ 0,5 1000х700 усиленная</t>
  </si>
  <si>
    <t>Полка-комплект СтУ 0,5 1000х800 усиленная</t>
  </si>
  <si>
    <t>Полка-комплект СтУ 0,5 1000х900 усиленная</t>
  </si>
  <si>
    <t>Полка-комплект СтУ 0,5 1200х300 усиленная</t>
  </si>
  <si>
    <t>Полка-комплект СтУ 0,5 1200х400 усиленная</t>
  </si>
  <si>
    <t>Полка-комплект СтУ 0,5 1200х500 усиленная</t>
  </si>
  <si>
    <t>Полка-комплект СтУ 0,5 1200х600 усиленная</t>
  </si>
  <si>
    <t>Полка-комплект СтУ 0,5 1200х700 усиленная</t>
  </si>
  <si>
    <t>Полка-комплект СтУ 0,5 1200х800 усиленная</t>
  </si>
  <si>
    <t>Полка-комплект СтУ 0,5 1200х900 усиленная</t>
  </si>
  <si>
    <t>Полка-комплект СтУ 0,5 1200х1000 усиленная</t>
  </si>
  <si>
    <t>Полка-комплект СтУ 0,5 1500х300 усиленная</t>
  </si>
  <si>
    <t>Полка-комплект СтУ 0,5 1500х400 усиленная</t>
  </si>
  <si>
    <t>Полка-комплект СтУ 0,5 1500х500 усиленная</t>
  </si>
  <si>
    <t>Полка-комплект СтУ 0,5 1500х600 усиленная</t>
  </si>
  <si>
    <t>Полка-комплект СтУ 0,5 1500х700 усиленная</t>
  </si>
  <si>
    <t>Полка-комплект СтУ 0,5 1500х800 усиленная</t>
  </si>
  <si>
    <t>Полка-комплект СтУ 0,5 1500х900 усиленная</t>
  </si>
  <si>
    <t>Полка-комплект СтУ 0,5 1500х1000 усиленная</t>
  </si>
  <si>
    <t>Полка-комплект СтУ 0,7 700х300 усиленная</t>
  </si>
  <si>
    <t>Полка-комплект СтУ 0,7 700х400 усиленная</t>
  </si>
  <si>
    <t>Полка-комплект СтУ 0,7 700х500 усиленная</t>
  </si>
  <si>
    <t>Полка-комплект СтУ 0,7 700х600 усиленная</t>
  </si>
  <si>
    <t>Полка-комплект СтУ 0,7 700х700 усиленная</t>
  </si>
  <si>
    <t>Полка-комплект СтУ 0,7 700х800 усиленная</t>
  </si>
  <si>
    <t>Полка-комплект СтУ 0,7 700х900 усиленная</t>
  </si>
  <si>
    <t>Полка-комплект СтУ 0,7 700х1000 усиленная</t>
  </si>
  <si>
    <t>Полка-комплект СтУ 0,7 1000х300 усиленная</t>
  </si>
  <si>
    <t>Полка-комплект СтУ 0,7 1000х400 усиленная</t>
  </si>
  <si>
    <t>Полка-комплект СтУ 0,7 1000х500 усиленная</t>
  </si>
  <si>
    <t>Полка-комплект СтУ 0,7 1000х600 усиленная</t>
  </si>
  <si>
    <t>Полка-комплект СтУ 0,7 1000х700 усиленная</t>
  </si>
  <si>
    <t>Полка-комплект СтУ 0,7 1000х800 усиленная</t>
  </si>
  <si>
    <t>Полка-комплект СтУ 0,7 1000х900 усиленная</t>
  </si>
  <si>
    <t>Полка-комплект СтУ 0,7 1000х1000 усиленная</t>
  </si>
  <si>
    <t>Полка-комплект СтУ 0,7 1500х300 усиленная</t>
  </si>
  <si>
    <t>Полка-комплект СтУ 0,7 1500х400 усиленная</t>
  </si>
  <si>
    <t>Полка-комплект СтУ 0,7 1500х500 усиленная</t>
  </si>
  <si>
    <t>Полка-комплект СтУ 0,7 1500х600 усиленная</t>
  </si>
  <si>
    <t>Полка-комплект СтУ 0,7 1500х700 усиленная</t>
  </si>
  <si>
    <t>Полка-комплект СтУ 0,7 1500х800 усиленная</t>
  </si>
  <si>
    <t>Полка-комплект СтУ 0,7 1500х900 усиленная</t>
  </si>
  <si>
    <t>Полка-комплект СтУ 0,7 1500х1000 усиленная</t>
  </si>
  <si>
    <t>Полка-комплект СтУ 0,7 1800х300 усиленная</t>
  </si>
  <si>
    <t>Полка-комплект СтУ 0,7 1800х400 усиленная</t>
  </si>
  <si>
    <t>Полка-комплект СтУ 0,7 1800х500 усиленная</t>
  </si>
  <si>
    <t>Полка-комплект СтУ 0,7 1800х600 усиленная</t>
  </si>
  <si>
    <t>Полка-комплект СтУ 0,7 1800х700 усиленная</t>
  </si>
  <si>
    <t>Полка-комплект СтУ 0,7 1800х800 усиленная</t>
  </si>
  <si>
    <t>Полка-комплект СтУ 0,7 1800х900 усиленная</t>
  </si>
  <si>
    <t>Полка-комплект СтУ 0,7 1800х1000 усиленная</t>
  </si>
  <si>
    <t>Полка-комплект СтУ 0,7 2000х300 усиленная</t>
  </si>
  <si>
    <t>Полка-комплект СтУ 0,7 2000х400 усиленная</t>
  </si>
  <si>
    <t>Полка-комплект СтУ 0,7 2000х500 усиленная</t>
  </si>
  <si>
    <t>Полка-комплект СтУ 0,7 2000х600 усиленная</t>
  </si>
  <si>
    <t>Полка-комплект СтУ 0,7 2000х700 усиленная</t>
  </si>
  <si>
    <t>Полка-комплект СтУ 0,7 2000х800 усиленная</t>
  </si>
  <si>
    <t>Полка-комплект СтУ 0,7 2000х900 усиленная</t>
  </si>
  <si>
    <t>Полка-комплект СтУ 0,7 2000х1000 усиленная</t>
  </si>
  <si>
    <t>Полка-комплект СтУ 0,7 2000х1100 усиленная</t>
  </si>
  <si>
    <t>Полка-комплект СтУ 0,7 1200х400 усиленная</t>
  </si>
  <si>
    <t>Полка-комплект СтУ 0,7 1200х500 усиленная</t>
  </si>
  <si>
    <t>Полка-комплект СтУ 0,7 1200х600 усиленная</t>
  </si>
  <si>
    <t>Полка-комплект СтУ 0,7 1200х700 усиленная</t>
  </si>
  <si>
    <t>Полка-комплект СтУ 0,7 1200х800 усиленная</t>
  </si>
  <si>
    <t>Полка-комплект СтУ 0,7 1200х900 усиленная</t>
  </si>
  <si>
    <t>Полка-комплект СтУ 0,7 1200х1000 усиленная</t>
  </si>
  <si>
    <t>Полка-комплект СтУ 0,7 1200х300 усиленная</t>
  </si>
  <si>
    <t>-</t>
  </si>
  <si>
    <t xml:space="preserve">01 января 2019 </t>
  </si>
  <si>
    <t xml:space="preserve">  2. Допускаемые равномернораспределённые нагрузки на ярус стеллажа СтУ с наборными полками, кг.</t>
  </si>
  <si>
    <t>* возможно изготовление большей глубины по запросу</t>
  </si>
  <si>
    <t>2250, 2500</t>
  </si>
  <si>
    <t xml:space="preserve">750, 1000, 1250, 1500, 1750, 2000, </t>
  </si>
  <si>
    <t>1000, 1050, 1100</t>
  </si>
  <si>
    <t>300, 400, 500, 600, 700, 800, 900,</t>
  </si>
  <si>
    <t>Нагрузка на ярус, до 325 кг. см. таблицу нагрузок</t>
  </si>
  <si>
    <t>Нагрузка на ярус, до 800 кг. см. таблицу нагрузок</t>
  </si>
  <si>
    <t>Нагрузка на ярус до 1000 кг. см. таблицу нагрузок</t>
  </si>
  <si>
    <t>Z</t>
  </si>
  <si>
    <t>Полка-комплект СтУ 0,5 700</t>
  </si>
  <si>
    <t>Полка-комплект СтУ 0,5 1000</t>
  </si>
  <si>
    <t>Полка-комплект СтУ 0,5 1200</t>
  </si>
  <si>
    <t>Полка-комплект СтУ 0,5 1500</t>
  </si>
  <si>
    <t>Полка-комплект СтУ 0,5 усиленная 700</t>
  </si>
  <si>
    <t>Полка-комплект СтУ 0,5 усиленная 1000</t>
  </si>
  <si>
    <t>Полка-комплект СтУ 0,5 усиленная 1200</t>
  </si>
  <si>
    <t>Полка-комплект СтУ 0,5 усиленная 1500</t>
  </si>
  <si>
    <t>Полка-комплект СтУ 0,7 700</t>
  </si>
  <si>
    <t>Полка-комплект СтУ 0,7 1000</t>
  </si>
  <si>
    <t>Полка-комплект СтУ 0,7 1200</t>
  </si>
  <si>
    <t>Полка-комплект СтУ 0,7 1500</t>
  </si>
  <si>
    <t>Полка-комплект СтУ 0,7 1800</t>
  </si>
  <si>
    <t>Полка-комплект СтУ 0,7 2000</t>
  </si>
  <si>
    <t>Полка-комплект СтУ 0,7 усиленная 700</t>
  </si>
  <si>
    <t>Полка-комплект СтУ 0,7 усиленная 1000</t>
  </si>
  <si>
    <t>Полка-комплект СтУ 0,7 усиленная 1200</t>
  </si>
  <si>
    <t>Полка-комплект СтУ 0,7 усиленная 1500</t>
  </si>
  <si>
    <t>Полка-комплект СтУ 0,7 усиленная 1800</t>
  </si>
  <si>
    <t>Полка-комплект СтУ 0,7 усиленная 2000</t>
  </si>
  <si>
    <t>3. Допускаемые равномернораспределённые нагрузки на ярус стеллажа СтУ с полками-вкладышами, кг.</t>
  </si>
  <si>
    <t xml:space="preserve"> 4. Допускаемые равномернораспределённые нагрузки на ярус стеллажа СтУ с полками-вкладышами перфорированными, кг.</t>
  </si>
  <si>
    <t>5. Допускаемые равномернораспределённые нагрузки на ярус стеллажа СтУ в балочном исполнении, кг.</t>
  </si>
  <si>
    <t>6. Рекомендуемая глубина рамы СтУ для хранения автомобильных дисков и автошин</t>
  </si>
  <si>
    <t>7. Допустимые максимальные нагрузки на стеллажную секцию в зависимости от положения первого нижнего яруса, кг.</t>
  </si>
  <si>
    <t>Максимально допустимая нагрузка на секцию из 4х пролётов (100%), кг</t>
  </si>
  <si>
    <t>Максимально допустимая нагрузка на секцию из 3х пролётов (93%), кг</t>
  </si>
  <si>
    <t>Максимально допустимая нагрузка на секцию из 2х пролётов (87%), кг</t>
  </si>
  <si>
    <r>
      <t xml:space="preserve">Максимальная нагрузка на ярус при глубине стеллажа в зависимости от типа настила приведена в таблице нагрузок. Минимальное рекомендованное количество полок в пролете – 4 шт. ( высота стеллажа -2000мм.), максимальное – не ограничено, при условии соблюдения суммарной допустимой нагрузки на стеллажную секцию, согласно данных, приведенных в таблице. Максимальная нагрузка по полкам должна быть распределена либо равномерно, либо с уменьшением по высоте. Неравномерность нагрузки на полку не более 10%. Приведенные нагрузки –статические, удары и толчки не допустимы. </t>
    </r>
    <r>
      <rPr>
        <b/>
        <i/>
        <sz val="11"/>
        <color rgb="FFFF0000"/>
        <rFont val="Calibri"/>
        <family val="2"/>
        <charset val="204"/>
        <scheme val="minor"/>
      </rPr>
      <t>Несимметричная (односторонняя) нагрузка на полку может составлять не более 0,7% от симметричной.</t>
    </r>
  </si>
  <si>
    <t>Глубина рамы</t>
  </si>
  <si>
    <t>Рама СтУ 2000х45 в комплекте</t>
  </si>
  <si>
    <t>Рама СтУ 2100х45 в комплекте</t>
  </si>
  <si>
    <t>Рама СтУ 2200х45 в комплекте</t>
  </si>
  <si>
    <t>Рама СтУ 2300х45 в комплекте</t>
  </si>
  <si>
    <t>Рама СтУ 2400х45 в комплекте</t>
  </si>
  <si>
    <t>Рама СтУ 2500х45 в комплекте</t>
  </si>
  <si>
    <t>Рама СтУ 2600х45 в комплекте</t>
  </si>
  <si>
    <t>Рама СтУ 2700х45 в комплекте</t>
  </si>
  <si>
    <t>Рама СтУ 2800х45 в комплекте</t>
  </si>
  <si>
    <t>Рама СтУ 2900х45 в комплекте</t>
  </si>
  <si>
    <t>Рама СтУ 3000х45 в комплекте</t>
  </si>
  <si>
    <t>Рама СтУ 3100х45 в комплекте</t>
  </si>
  <si>
    <t>Рама СтУ 3200х45 в комплекте</t>
  </si>
  <si>
    <t>Рама СтУ 3300х45 в комплекте</t>
  </si>
  <si>
    <t>Рама СтУ 3400х45 в комплекте</t>
  </si>
  <si>
    <t>Рама СтУ 3500х45 в комплекте</t>
  </si>
  <si>
    <t>Рама СтУ 3600х45 в комплекте</t>
  </si>
  <si>
    <t>Рама СтУ 3700х45 в комплекте</t>
  </si>
  <si>
    <t>Рама СтУ 3800х45 в комплекте</t>
  </si>
  <si>
    <t>Рама СтУ 3900х45 в комплекте</t>
  </si>
  <si>
    <t>Рама СтУ 4000х45 в комплекте</t>
  </si>
  <si>
    <t>Рама СтУ 4100х45 в комплекте</t>
  </si>
  <si>
    <t>Рама СтУ 4200х45 в комплекте</t>
  </si>
  <si>
    <t>Рама СтУ 4300х45 в комплекте</t>
  </si>
  <si>
    <t>Рама СтУ 4400х45 в комплекте</t>
  </si>
  <si>
    <t>Рама СтУ 4500х45 в комплекте</t>
  </si>
  <si>
    <t>Рама СтУ 4600х45 в комплекте</t>
  </si>
  <si>
    <t>Рама СтУ 4700х45 в комплекте</t>
  </si>
  <si>
    <t>Рама СтУ 4800х45 в комплекте</t>
  </si>
  <si>
    <t>Рама СтУ 4900х45 в комплекте</t>
  </si>
  <si>
    <t>Рама СтУ 5000х45 в комплекте</t>
  </si>
  <si>
    <t>Рама СтУ 5100х45 в комплекте</t>
  </si>
  <si>
    <t>Рама СтУ 5200х45 в комплекте</t>
  </si>
  <si>
    <t>Рама СтУ 5300х45 в комплекте</t>
  </si>
  <si>
    <t>Рама СтУ 5400х45 в комплекте</t>
  </si>
  <si>
    <t>Рама СтУ 5500х45 в комплекте</t>
  </si>
  <si>
    <t>Рама СтУ 5600х45 в комплекте</t>
  </si>
  <si>
    <t>Рама СтУ 5700х45 в комплекте</t>
  </si>
  <si>
    <t>Рама СтУ 5800х45 в комплекте</t>
  </si>
  <si>
    <t>Рама СтУ 5900х45 в комплекте</t>
  </si>
  <si>
    <t>Рама СтУ 6000х45 в комплекте</t>
  </si>
  <si>
    <t>Полка-комплекты в стеллажах СтУ</t>
  </si>
  <si>
    <t>Цена за ед.</t>
  </si>
  <si>
    <t>Цена со скидкой</t>
  </si>
  <si>
    <t>Наименование</t>
  </si>
  <si>
    <t>Зацепы СтУ пара</t>
  </si>
  <si>
    <t>Крепеж М6х14</t>
  </si>
  <si>
    <t>Клипса-фиксатор</t>
  </si>
  <si>
    <t>RAL 5005/Оц.</t>
  </si>
  <si>
    <t>Полка-комплект СтУ 0,5 700х900 усиленная</t>
  </si>
  <si>
    <t>Зацеп СтУС левый</t>
  </si>
  <si>
    <t>Зацеп СтУС правый</t>
  </si>
  <si>
    <t>Серый</t>
  </si>
  <si>
    <t>Комплектующие серии СтУ</t>
  </si>
  <si>
    <t>Стеллаж СтУ в балочном варианте</t>
  </si>
  <si>
    <t>RAL 3000</t>
  </si>
  <si>
    <t>Элементы серии СтУ в комплекте</t>
  </si>
  <si>
    <t>ПРАЙС СТУ</t>
  </si>
  <si>
    <t>Рамы СтУ</t>
  </si>
  <si>
    <t>Рамы стеллажей СтУ изготавливаются окрашенными высотой до 4000мм, и оцинкованными высотой до 6000мм. Стандартный цвет рам RAL 5005 (Синий), балок RAL 3000 (красный). Возможно изменение цвета по согласованию.</t>
  </si>
  <si>
    <t>ООО «ГРОССВЕКТОР»</t>
  </si>
  <si>
    <t>металлические стеллажи и конструкции</t>
  </si>
  <si>
    <t>https://grossvektor.ru/ info@grossvektor.ru +7(495) 642-54-70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</si>
</sst>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&quot;р.&quot;"/>
    <numFmt numFmtId="165" formatCode="#,##0.00\ &quot;₽&quot;"/>
  </numFmts>
  <fonts count="6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rgb="FF0000FF"/>
      <name val="Arial Cyr"/>
      <charset val="204"/>
    </font>
    <font>
      <sz val="11"/>
      <color rgb="FF9C6500"/>
      <name val="Calibri"/>
      <family val="2"/>
      <charset val="204"/>
    </font>
    <font>
      <u/>
      <sz val="10"/>
      <color rgb="FF800080"/>
      <name val="Arial Cyr"/>
      <charset val="204"/>
    </font>
    <font>
      <sz val="1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b/>
      <i/>
      <sz val="11"/>
      <color rgb="FF002060"/>
      <name val="Times New Roman"/>
      <family val="1"/>
      <charset val="204"/>
    </font>
    <font>
      <b/>
      <i/>
      <sz val="11"/>
      <name val="Tahoma"/>
      <family val="2"/>
      <charset val="204"/>
    </font>
    <font>
      <b/>
      <sz val="14"/>
      <name val="Tahoma"/>
      <family val="2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12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8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Arial Black"/>
      <family val="2"/>
      <charset val="204"/>
    </font>
    <font>
      <b/>
      <sz val="10"/>
      <name val="Arial Black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theme="0"/>
      <name val="Tahoma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2"/>
      <color theme="0"/>
      <name val="Tahoma"/>
      <family val="2"/>
      <charset val="204"/>
    </font>
    <font>
      <b/>
      <sz val="9"/>
      <color theme="0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10"/>
      <color rgb="FF0070C0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60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32" borderId="0" applyNumberFormat="0" applyBorder="0" applyAlignment="0" applyProtection="0"/>
    <xf numFmtId="0" fontId="9" fillId="4" borderId="4" applyNumberFormat="0" applyAlignment="0" applyProtection="0"/>
    <xf numFmtId="0" fontId="10" fillId="5" borderId="5" applyNumberFormat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6" borderId="7" applyNumberFormat="0" applyAlignment="0" applyProtection="0"/>
    <xf numFmtId="0" fontId="14" fillId="0" borderId="0" applyNumberFormat="0" applyFill="0" applyBorder="0" applyAlignment="0" applyProtection="0"/>
    <xf numFmtId="0" fontId="2" fillId="7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7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/>
    <xf numFmtId="0" fontId="41" fillId="32" borderId="0" applyNumberFormat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</cellStyleXfs>
  <cellXfs count="422">
    <xf numFmtId="0" fontId="18" fillId="0" borderId="0" xfId="0" applyFont="1"/>
    <xf numFmtId="0" fontId="22" fillId="0" borderId="0" xfId="0" applyFont="1" applyAlignment="1">
      <alignment vertical="justify"/>
    </xf>
    <xf numFmtId="0" fontId="0" fillId="0" borderId="0" xfId="0" applyFont="1" applyAlignment="1"/>
    <xf numFmtId="0" fontId="35" fillId="0" borderId="22" xfId="0" applyFont="1" applyFill="1" applyBorder="1"/>
    <xf numFmtId="0" fontId="35" fillId="0" borderId="13" xfId="0" applyFont="1" applyFill="1" applyBorder="1" applyAlignment="1"/>
    <xf numFmtId="0" fontId="38" fillId="0" borderId="0" xfId="0" applyFont="1" applyAlignment="1">
      <alignment vertical="justify"/>
    </xf>
    <xf numFmtId="0" fontId="35" fillId="0" borderId="0" xfId="0" applyFont="1" applyAlignment="1">
      <alignment vertical="justify"/>
    </xf>
    <xf numFmtId="0" fontId="38" fillId="33" borderId="0" xfId="0" applyFont="1" applyFill="1" applyAlignment="1">
      <alignment vertical="justify"/>
    </xf>
    <xf numFmtId="0" fontId="38" fillId="0" borderId="0" xfId="0" applyFont="1" applyFill="1"/>
    <xf numFmtId="0" fontId="42" fillId="0" borderId="0" xfId="0" applyFont="1" applyAlignment="1">
      <alignment vertical="justify"/>
    </xf>
    <xf numFmtId="0" fontId="36" fillId="0" borderId="23" xfId="0" applyFont="1" applyFill="1" applyBorder="1" applyAlignment="1">
      <alignment horizontal="center" vertical="center"/>
    </xf>
    <xf numFmtId="0" fontId="36" fillId="0" borderId="0" xfId="0" applyFont="1" applyFill="1"/>
    <xf numFmtId="0" fontId="34" fillId="0" borderId="2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justify"/>
    </xf>
    <xf numFmtId="0" fontId="37" fillId="0" borderId="0" xfId="0" applyFont="1" applyFill="1"/>
    <xf numFmtId="0" fontId="38" fillId="0" borderId="10" xfId="0" applyFont="1" applyFill="1" applyBorder="1"/>
    <xf numFmtId="164" fontId="30" fillId="0" borderId="13" xfId="44" applyNumberFormat="1" applyFont="1" applyFill="1" applyBorder="1"/>
    <xf numFmtId="0" fontId="35" fillId="0" borderId="0" xfId="0" applyFont="1" applyFill="1"/>
    <xf numFmtId="0" fontId="35" fillId="0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38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justify"/>
    </xf>
    <xf numFmtId="0" fontId="25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  <xf numFmtId="0" fontId="25" fillId="0" borderId="38" xfId="0" applyFont="1" applyFill="1" applyBorder="1" applyAlignment="1">
      <alignment horizontal="left" wrapText="1"/>
    </xf>
    <xf numFmtId="0" fontId="25" fillId="0" borderId="39" xfId="0" applyFont="1" applyFill="1" applyBorder="1" applyAlignment="1">
      <alignment horizontal="left" wrapText="1"/>
    </xf>
    <xf numFmtId="0" fontId="24" fillId="0" borderId="28" xfId="0" applyFont="1" applyFill="1" applyBorder="1" applyAlignment="1">
      <alignment horizontal="left" wrapText="1"/>
    </xf>
    <xf numFmtId="0" fontId="25" fillId="0" borderId="28" xfId="0" applyFont="1" applyFill="1" applyBorder="1" applyAlignment="1">
      <alignment horizontal="left" wrapText="1"/>
    </xf>
    <xf numFmtId="0" fontId="25" fillId="0" borderId="31" xfId="0" applyFont="1" applyFill="1" applyBorder="1" applyAlignment="1">
      <alignment horizontal="left" wrapText="1"/>
    </xf>
    <xf numFmtId="0" fontId="25" fillId="0" borderId="32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horizontal="left" wrapText="1"/>
    </xf>
    <xf numFmtId="0" fontId="24" fillId="0" borderId="32" xfId="0" applyFont="1" applyFill="1" applyBorder="1" applyAlignment="1"/>
    <xf numFmtId="0" fontId="24" fillId="0" borderId="21" xfId="0" applyFont="1" applyFill="1" applyBorder="1" applyAlignment="1"/>
    <xf numFmtId="0" fontId="22" fillId="0" borderId="31" xfId="0" applyFont="1" applyBorder="1" applyAlignment="1">
      <alignment vertical="justify"/>
    </xf>
    <xf numFmtId="0" fontId="25" fillId="0" borderId="38" xfId="0" applyFont="1" applyFill="1" applyBorder="1" applyAlignment="1">
      <alignment horizontal="center" wrapText="1"/>
    </xf>
    <xf numFmtId="0" fontId="32" fillId="0" borderId="54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wrapText="1"/>
    </xf>
    <xf numFmtId="0" fontId="35" fillId="0" borderId="26" xfId="0" applyFont="1" applyFill="1" applyBorder="1" applyAlignment="1">
      <alignment horizontal="center" wrapText="1"/>
    </xf>
    <xf numFmtId="0" fontId="35" fillId="0" borderId="2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justify" wrapText="1"/>
    </xf>
    <xf numFmtId="0" fontId="24" fillId="0" borderId="0" xfId="0" applyFont="1" applyFill="1" applyBorder="1" applyAlignment="1">
      <alignment vertical="justify" wrapText="1"/>
    </xf>
    <xf numFmtId="0" fontId="24" fillId="0" borderId="32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9" fillId="0" borderId="0" xfId="0" applyFont="1" applyFill="1"/>
    <xf numFmtId="0" fontId="34" fillId="0" borderId="0" xfId="0" applyFont="1" applyFill="1" applyAlignment="1">
      <alignment horizontal="center" vertical="center"/>
    </xf>
    <xf numFmtId="0" fontId="35" fillId="0" borderId="13" xfId="0" applyFont="1" applyFill="1" applyBorder="1"/>
    <xf numFmtId="0" fontId="29" fillId="0" borderId="13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164" fontId="35" fillId="0" borderId="0" xfId="0" applyNumberFormat="1" applyFont="1" applyFill="1"/>
    <xf numFmtId="4" fontId="35" fillId="0" borderId="0" xfId="0" applyNumberFormat="1" applyFont="1" applyFill="1"/>
    <xf numFmtId="43" fontId="35" fillId="0" borderId="0" xfId="59" applyFont="1" applyFill="1"/>
    <xf numFmtId="0" fontId="0" fillId="0" borderId="0" xfId="0" applyFont="1" applyBorder="1" applyAlignment="1"/>
    <xf numFmtId="0" fontId="30" fillId="37" borderId="64" xfId="0" applyFont="1" applyFill="1" applyBorder="1" applyAlignment="1">
      <alignment horizontal="center" vertical="justify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vertical="justify"/>
    </xf>
    <xf numFmtId="0" fontId="43" fillId="0" borderId="0" xfId="0" applyFont="1" applyFill="1" applyBorder="1" applyAlignment="1">
      <alignment wrapText="1"/>
    </xf>
    <xf numFmtId="0" fontId="43" fillId="0" borderId="28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49" fillId="0" borderId="28" xfId="0" applyFont="1" applyFill="1" applyBorder="1" applyAlignment="1">
      <alignment wrapText="1"/>
    </xf>
    <xf numFmtId="0" fontId="43" fillId="0" borderId="32" xfId="0" applyFont="1" applyFill="1" applyBorder="1" applyAlignment="1">
      <alignment wrapText="1"/>
    </xf>
    <xf numFmtId="0" fontId="43" fillId="0" borderId="21" xfId="0" applyFont="1" applyFill="1" applyBorder="1" applyAlignment="1">
      <alignment wrapText="1"/>
    </xf>
    <xf numFmtId="0" fontId="49" fillId="0" borderId="52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/>
    </xf>
    <xf numFmtId="0" fontId="49" fillId="0" borderId="48" xfId="0" applyFont="1" applyFill="1" applyBorder="1" applyAlignment="1">
      <alignment horizontal="center"/>
    </xf>
    <xf numFmtId="0" fontId="49" fillId="0" borderId="53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54" xfId="0" applyFont="1" applyFill="1" applyBorder="1" applyAlignment="1">
      <alignment horizontal="center"/>
    </xf>
    <xf numFmtId="0" fontId="49" fillId="0" borderId="47" xfId="0" applyFont="1" applyFill="1" applyBorder="1" applyAlignment="1">
      <alignment horizontal="center"/>
    </xf>
    <xf numFmtId="0" fontId="49" fillId="0" borderId="40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41" xfId="0" applyFont="1" applyFill="1" applyBorder="1" applyAlignment="1">
      <alignment horizontal="center"/>
    </xf>
    <xf numFmtId="0" fontId="49" fillId="0" borderId="50" xfId="0" applyFont="1" applyFill="1" applyBorder="1" applyAlignment="1">
      <alignment horizontal="center"/>
    </xf>
    <xf numFmtId="0" fontId="49" fillId="0" borderId="51" xfId="0" applyFont="1" applyFill="1" applyBorder="1" applyAlignment="1">
      <alignment horizontal="center"/>
    </xf>
    <xf numFmtId="0" fontId="43" fillId="36" borderId="27" xfId="0" applyFont="1" applyFill="1" applyBorder="1" applyAlignment="1">
      <alignment horizontal="center" vertical="center"/>
    </xf>
    <xf numFmtId="0" fontId="43" fillId="36" borderId="28" xfId="0" applyFont="1" applyFill="1" applyBorder="1" applyAlignment="1">
      <alignment horizontal="center" vertical="center"/>
    </xf>
    <xf numFmtId="0" fontId="43" fillId="36" borderId="55" xfId="0" applyFont="1" applyFill="1" applyBorder="1" applyAlignment="1">
      <alignment horizontal="center" vertical="center"/>
    </xf>
    <xf numFmtId="0" fontId="43" fillId="36" borderId="46" xfId="0" applyFont="1" applyFill="1" applyBorder="1" applyAlignment="1">
      <alignment horizontal="center" vertical="center"/>
    </xf>
    <xf numFmtId="0" fontId="43" fillId="36" borderId="56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3" fillId="36" borderId="30" xfId="0" applyFont="1" applyFill="1" applyBorder="1" applyAlignment="1">
      <alignment horizontal="left" wrapText="1"/>
    </xf>
    <xf numFmtId="0" fontId="43" fillId="36" borderId="31" xfId="0" applyFont="1" applyFill="1" applyBorder="1" applyAlignment="1">
      <alignment horizontal="left" wrapText="1"/>
    </xf>
    <xf numFmtId="0" fontId="49" fillId="0" borderId="67" xfId="0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3" fillId="36" borderId="66" xfId="0" applyFont="1" applyFill="1" applyBorder="1" applyAlignment="1">
      <alignment horizontal="center" vertical="center"/>
    </xf>
    <xf numFmtId="0" fontId="43" fillId="36" borderId="63" xfId="0" applyFont="1" applyFill="1" applyBorder="1" applyAlignment="1">
      <alignment horizontal="center" vertical="center"/>
    </xf>
    <xf numFmtId="0" fontId="43" fillId="36" borderId="65" xfId="0" applyFont="1" applyFill="1" applyBorder="1" applyAlignment="1">
      <alignment horizontal="center" vertical="center"/>
    </xf>
    <xf numFmtId="0" fontId="51" fillId="36" borderId="18" xfId="0" applyFont="1" applyFill="1" applyBorder="1" applyAlignment="1">
      <alignment horizontal="left" vertical="center" wrapText="1"/>
    </xf>
    <xf numFmtId="0" fontId="51" fillId="36" borderId="20" xfId="0" applyFont="1" applyFill="1" applyBorder="1" applyAlignment="1">
      <alignment horizontal="left" vertical="center" wrapText="1"/>
    </xf>
    <xf numFmtId="0" fontId="43" fillId="36" borderId="1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36" borderId="31" xfId="0" applyFont="1" applyFill="1" applyBorder="1" applyAlignment="1">
      <alignment horizontal="left" vertical="center" wrapText="1"/>
    </xf>
    <xf numFmtId="0" fontId="43" fillId="36" borderId="35" xfId="0" applyFont="1" applyFill="1" applyBorder="1" applyAlignment="1">
      <alignment horizontal="center" vertical="center"/>
    </xf>
    <xf numFmtId="0" fontId="43" fillId="36" borderId="28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48" fillId="0" borderId="0" xfId="0" applyFont="1" applyFill="1"/>
    <xf numFmtId="0" fontId="48" fillId="0" borderId="0" xfId="0" applyFont="1" applyFill="1" applyAlignment="1">
      <alignment wrapText="1"/>
    </xf>
    <xf numFmtId="164" fontId="48" fillId="0" borderId="0" xfId="0" applyNumberFormat="1" applyFont="1" applyFill="1"/>
    <xf numFmtId="0" fontId="51" fillId="36" borderId="18" xfId="0" applyFont="1" applyFill="1" applyBorder="1" applyAlignment="1">
      <alignment horizontal="center" vertical="center"/>
    </xf>
    <xf numFmtId="0" fontId="51" fillId="36" borderId="18" xfId="0" applyFont="1" applyFill="1" applyBorder="1" applyAlignment="1">
      <alignment horizontal="center" vertical="center" wrapText="1"/>
    </xf>
    <xf numFmtId="0" fontId="54" fillId="0" borderId="29" xfId="0" applyFont="1" applyFill="1" applyBorder="1"/>
    <xf numFmtId="0" fontId="54" fillId="0" borderId="26" xfId="0" applyFont="1" applyFill="1" applyBorder="1"/>
    <xf numFmtId="0" fontId="54" fillId="0" borderId="20" xfId="0" applyFont="1" applyFill="1" applyBorder="1"/>
    <xf numFmtId="9" fontId="54" fillId="35" borderId="36" xfId="0" applyNumberFormat="1" applyFont="1" applyFill="1" applyBorder="1" applyAlignment="1">
      <alignment wrapText="1"/>
    </xf>
    <xf numFmtId="9" fontId="54" fillId="35" borderId="45" xfId="0" applyNumberFormat="1" applyFont="1" applyFill="1" applyBorder="1" applyAlignment="1">
      <alignment wrapText="1"/>
    </xf>
    <xf numFmtId="0" fontId="54" fillId="0" borderId="26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9" xfId="0" applyFont="1" applyFill="1" applyBorder="1" applyAlignment="1">
      <alignment horizontal="center"/>
    </xf>
    <xf numFmtId="165" fontId="51" fillId="0" borderId="57" xfId="0" applyNumberFormat="1" applyFont="1" applyFill="1" applyBorder="1"/>
    <xf numFmtId="165" fontId="51" fillId="0" borderId="23" xfId="0" applyNumberFormat="1" applyFont="1" applyFill="1" applyBorder="1"/>
    <xf numFmtId="165" fontId="51" fillId="0" borderId="58" xfId="0" applyNumberFormat="1" applyFont="1" applyFill="1" applyBorder="1"/>
    <xf numFmtId="165" fontId="51" fillId="0" borderId="15" xfId="0" applyNumberFormat="1" applyFont="1" applyFill="1" applyBorder="1"/>
    <xf numFmtId="165" fontId="51" fillId="0" borderId="14" xfId="0" applyNumberFormat="1" applyFont="1" applyFill="1" applyBorder="1"/>
    <xf numFmtId="165" fontId="51" fillId="0" borderId="59" xfId="0" applyNumberFormat="1" applyFont="1" applyFill="1" applyBorder="1"/>
    <xf numFmtId="165" fontId="51" fillId="0" borderId="29" xfId="0" applyNumberFormat="1" applyFont="1" applyFill="1" applyBorder="1"/>
    <xf numFmtId="165" fontId="51" fillId="0" borderId="36" xfId="0" applyNumberFormat="1" applyFont="1" applyFill="1" applyBorder="1"/>
    <xf numFmtId="165" fontId="51" fillId="0" borderId="45" xfId="0" applyNumberFormat="1" applyFont="1" applyFill="1" applyBorder="1"/>
    <xf numFmtId="0" fontId="43" fillId="36" borderId="3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indent="1"/>
    </xf>
    <xf numFmtId="0" fontId="43" fillId="0" borderId="14" xfId="0" applyFont="1" applyFill="1" applyBorder="1" applyAlignment="1">
      <alignment horizontal="left" indent="1"/>
    </xf>
    <xf numFmtId="0" fontId="43" fillId="0" borderId="59" xfId="0" applyFont="1" applyFill="1" applyBorder="1" applyAlignment="1">
      <alignment horizontal="left" indent="1"/>
    </xf>
    <xf numFmtId="165" fontId="54" fillId="0" borderId="10" xfId="0" applyNumberFormat="1" applyFont="1" applyBorder="1"/>
    <xf numFmtId="0" fontId="43" fillId="0" borderId="13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55" fillId="0" borderId="0" xfId="0" applyFont="1" applyFill="1" applyAlignment="1">
      <alignment wrapText="1"/>
    </xf>
    <xf numFmtId="0" fontId="55" fillId="0" borderId="0" xfId="0" applyFont="1" applyFill="1"/>
    <xf numFmtId="0" fontId="50" fillId="0" borderId="0" xfId="0" applyFont="1" applyFill="1" applyAlignment="1">
      <alignment vertical="center"/>
    </xf>
    <xf numFmtId="0" fontId="51" fillId="36" borderId="19" xfId="0" applyFont="1" applyFill="1" applyBorder="1" applyAlignment="1">
      <alignment horizontal="center" vertical="center" wrapText="1"/>
    </xf>
    <xf numFmtId="0" fontId="51" fillId="36" borderId="25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left" vertical="center" wrapText="1" indent="1"/>
    </xf>
    <xf numFmtId="0" fontId="43" fillId="0" borderId="30" xfId="0" applyFont="1" applyFill="1" applyBorder="1" applyAlignment="1">
      <alignment horizontal="left" wrapText="1" indent="1"/>
    </xf>
    <xf numFmtId="0" fontId="43" fillId="0" borderId="61" xfId="0" applyFont="1" applyFill="1" applyBorder="1" applyAlignment="1">
      <alignment horizontal="left" wrapText="1" indent="1"/>
    </xf>
    <xf numFmtId="0" fontId="43" fillId="0" borderId="62" xfId="0" applyFont="1" applyFill="1" applyBorder="1" applyAlignment="1">
      <alignment horizontal="left" wrapText="1" indent="1"/>
    </xf>
    <xf numFmtId="0" fontId="43" fillId="0" borderId="60" xfId="0" applyFont="1" applyFill="1" applyBorder="1" applyAlignment="1">
      <alignment horizontal="left" wrapText="1" indent="1"/>
    </xf>
    <xf numFmtId="0" fontId="43" fillId="0" borderId="60" xfId="0" applyFont="1" applyFill="1" applyBorder="1" applyAlignment="1">
      <alignment horizontal="left" vertical="center" indent="1"/>
    </xf>
    <xf numFmtId="0" fontId="43" fillId="0" borderId="61" xfId="0" applyFont="1" applyFill="1" applyBorder="1" applyAlignment="1">
      <alignment horizontal="left" vertical="center" indent="1"/>
    </xf>
    <xf numFmtId="0" fontId="43" fillId="0" borderId="62" xfId="0" applyFont="1" applyFill="1" applyBorder="1" applyAlignment="1">
      <alignment horizontal="left" vertical="center" indent="1"/>
    </xf>
    <xf numFmtId="0" fontId="43" fillId="0" borderId="30" xfId="0" applyFont="1" applyFill="1" applyBorder="1" applyAlignment="1">
      <alignment horizontal="left" vertical="center" indent="1"/>
    </xf>
    <xf numFmtId="0" fontId="32" fillId="37" borderId="64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35" fillId="37" borderId="69" xfId="0" applyFont="1" applyFill="1" applyBorder="1" applyAlignment="1">
      <alignment horizontal="left" vertical="center"/>
    </xf>
    <xf numFmtId="0" fontId="35" fillId="37" borderId="64" xfId="0" applyFont="1" applyFill="1" applyBorder="1" applyAlignment="1">
      <alignment horizontal="center" vertical="center"/>
    </xf>
    <xf numFmtId="43" fontId="30" fillId="0" borderId="64" xfId="59" applyFont="1" applyFill="1" applyBorder="1" applyAlignment="1">
      <alignment vertical="justify"/>
    </xf>
    <xf numFmtId="9" fontId="38" fillId="34" borderId="64" xfId="0" applyNumberFormat="1" applyFont="1" applyFill="1" applyBorder="1"/>
    <xf numFmtId="164" fontId="29" fillId="0" borderId="68" xfId="0" applyNumberFormat="1" applyFont="1" applyFill="1" applyBorder="1"/>
    <xf numFmtId="0" fontId="54" fillId="0" borderId="25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justify"/>
    </xf>
    <xf numFmtId="0" fontId="54" fillId="0" borderId="36" xfId="0" applyFont="1" applyFill="1" applyBorder="1" applyAlignment="1">
      <alignment horizontal="center" vertical="justify"/>
    </xf>
    <xf numFmtId="0" fontId="54" fillId="0" borderId="45" xfId="0" applyFont="1" applyFill="1" applyBorder="1" applyAlignment="1">
      <alignment horizontal="center" vertical="justify"/>
    </xf>
    <xf numFmtId="0" fontId="54" fillId="0" borderId="37" xfId="0" applyFont="1" applyFill="1" applyBorder="1" applyAlignment="1">
      <alignment horizontal="center" vertical="justify"/>
    </xf>
    <xf numFmtId="0" fontId="54" fillId="0" borderId="29" xfId="0" applyFont="1" applyFill="1" applyBorder="1" applyAlignment="1">
      <alignment horizontal="center" vertical="justify"/>
    </xf>
    <xf numFmtId="0" fontId="39" fillId="0" borderId="25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justify"/>
    </xf>
    <xf numFmtId="0" fontId="54" fillId="0" borderId="14" xfId="0" applyFont="1" applyFill="1" applyBorder="1" applyAlignment="1">
      <alignment horizontal="center" vertical="justify"/>
    </xf>
    <xf numFmtId="0" fontId="54" fillId="0" borderId="59" xfId="0" applyFont="1" applyFill="1" applyBorder="1" applyAlignment="1">
      <alignment horizontal="center" vertical="justify"/>
    </xf>
    <xf numFmtId="0" fontId="54" fillId="0" borderId="11" xfId="0" applyFont="1" applyFill="1" applyBorder="1" applyAlignment="1">
      <alignment horizontal="center" vertical="justify"/>
    </xf>
    <xf numFmtId="0" fontId="54" fillId="0" borderId="15" xfId="0" applyFont="1" applyFill="1" applyBorder="1" applyAlignment="1">
      <alignment horizontal="center" vertical="justify"/>
    </xf>
    <xf numFmtId="0" fontId="54" fillId="0" borderId="20" xfId="0" applyFont="1" applyFill="1" applyBorder="1" applyAlignment="1">
      <alignment horizontal="center" vertical="justify"/>
    </xf>
    <xf numFmtId="0" fontId="54" fillId="0" borderId="32" xfId="0" applyFont="1" applyFill="1" applyBorder="1" applyAlignment="1">
      <alignment horizontal="center" vertical="justify"/>
    </xf>
    <xf numFmtId="0" fontId="54" fillId="0" borderId="15" xfId="0" applyFont="1" applyFill="1" applyBorder="1" applyAlignment="1">
      <alignment horizontal="center" vertical="center" wrapText="1"/>
    </xf>
    <xf numFmtId="165" fontId="43" fillId="0" borderId="18" xfId="0" applyNumberFormat="1" applyFont="1" applyFill="1" applyBorder="1" applyAlignment="1">
      <alignment horizontal="right" vertical="center"/>
    </xf>
    <xf numFmtId="165" fontId="43" fillId="0" borderId="26" xfId="59" applyNumberFormat="1" applyFont="1" applyFill="1" applyBorder="1" applyAlignment="1">
      <alignment horizontal="right" vertical="justify"/>
    </xf>
    <xf numFmtId="165" fontId="43" fillId="0" borderId="36" xfId="59" applyNumberFormat="1" applyFont="1" applyFill="1" applyBorder="1" applyAlignment="1">
      <alignment horizontal="right" vertical="justify"/>
    </xf>
    <xf numFmtId="165" fontId="43" fillId="0" borderId="45" xfId="59" applyNumberFormat="1" applyFont="1" applyFill="1" applyBorder="1" applyAlignment="1">
      <alignment horizontal="right" vertical="justify"/>
    </xf>
    <xf numFmtId="165" fontId="43" fillId="0" borderId="29" xfId="59" applyNumberFormat="1" applyFont="1" applyFill="1" applyBorder="1" applyAlignment="1">
      <alignment horizontal="right" vertical="justify"/>
    </xf>
    <xf numFmtId="9" fontId="54" fillId="35" borderId="12" xfId="0" applyNumberFormat="1" applyFont="1" applyFill="1" applyBorder="1" applyAlignment="1">
      <alignment horizontal="right"/>
    </xf>
    <xf numFmtId="9" fontId="54" fillId="35" borderId="14" xfId="0" applyNumberFormat="1" applyFont="1" applyFill="1" applyBorder="1" applyAlignment="1">
      <alignment horizontal="right"/>
    </xf>
    <xf numFmtId="9" fontId="54" fillId="35" borderId="59" xfId="0" applyNumberFormat="1" applyFont="1" applyFill="1" applyBorder="1" applyAlignment="1">
      <alignment horizontal="right"/>
    </xf>
    <xf numFmtId="9" fontId="54" fillId="35" borderId="15" xfId="0" applyNumberFormat="1" applyFont="1" applyFill="1" applyBorder="1" applyAlignment="1">
      <alignment horizontal="right"/>
    </xf>
    <xf numFmtId="165" fontId="43" fillId="0" borderId="26" xfId="0" applyNumberFormat="1" applyFont="1" applyFill="1" applyBorder="1" applyAlignment="1">
      <alignment horizontal="right" vertical="center"/>
    </xf>
    <xf numFmtId="165" fontId="43" fillId="0" borderId="36" xfId="0" applyNumberFormat="1" applyFont="1" applyFill="1" applyBorder="1" applyAlignment="1">
      <alignment horizontal="right" vertical="center"/>
    </xf>
    <xf numFmtId="165" fontId="43" fillId="0" borderId="45" xfId="0" applyNumberFormat="1" applyFont="1" applyFill="1" applyBorder="1" applyAlignment="1">
      <alignment horizontal="right" vertical="center"/>
    </xf>
    <xf numFmtId="165" fontId="43" fillId="0" borderId="29" xfId="0" applyNumberFormat="1" applyFont="1" applyFill="1" applyBorder="1" applyAlignment="1">
      <alignment horizontal="right" vertical="center"/>
    </xf>
    <xf numFmtId="0" fontId="54" fillId="0" borderId="59" xfId="0" applyFont="1" applyFill="1" applyBorder="1" applyAlignment="1">
      <alignment horizontal="center" vertical="center" wrapText="1"/>
    </xf>
    <xf numFmtId="0" fontId="51" fillId="36" borderId="21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left" wrapText="1"/>
    </xf>
    <xf numFmtId="0" fontId="54" fillId="0" borderId="36" xfId="0" applyFont="1" applyFill="1" applyBorder="1" applyAlignment="1">
      <alignment horizontal="left" wrapText="1"/>
    </xf>
    <xf numFmtId="0" fontId="54" fillId="0" borderId="45" xfId="0" applyFont="1" applyFill="1" applyBorder="1" applyAlignment="1">
      <alignment horizontal="left" wrapText="1"/>
    </xf>
    <xf numFmtId="165" fontId="43" fillId="0" borderId="29" xfId="0" applyNumberFormat="1" applyFont="1" applyFill="1" applyBorder="1" applyAlignment="1">
      <alignment horizontal="right"/>
    </xf>
    <xf numFmtId="165" fontId="43" fillId="0" borderId="36" xfId="0" applyNumberFormat="1" applyFont="1" applyFill="1" applyBorder="1" applyAlignment="1">
      <alignment horizontal="right"/>
    </xf>
    <xf numFmtId="165" fontId="43" fillId="0" borderId="45" xfId="0" applyNumberFormat="1" applyFont="1" applyFill="1" applyBorder="1" applyAlignment="1">
      <alignment horizontal="right"/>
    </xf>
    <xf numFmtId="0" fontId="43" fillId="0" borderId="29" xfId="0" applyFont="1" applyFill="1" applyBorder="1" applyAlignment="1">
      <alignment horizontal="left" vertical="justify" indent="1"/>
    </xf>
    <xf numFmtId="0" fontId="43" fillId="0" borderId="36" xfId="0" applyFont="1" applyFill="1" applyBorder="1" applyAlignment="1">
      <alignment horizontal="left" vertical="justify" indent="1"/>
    </xf>
    <xf numFmtId="0" fontId="43" fillId="0" borderId="45" xfId="0" applyFont="1" applyFill="1" applyBorder="1" applyAlignment="1">
      <alignment horizontal="left" vertical="justify" indent="1"/>
    </xf>
    <xf numFmtId="0" fontId="43" fillId="0" borderId="26" xfId="0" applyFont="1" applyFill="1" applyBorder="1" applyAlignment="1">
      <alignment horizontal="left" vertical="center" wrapText="1" indent="1"/>
    </xf>
    <xf numFmtId="0" fontId="43" fillId="0" borderId="36" xfId="0" applyFont="1" applyFill="1" applyBorder="1" applyAlignment="1">
      <alignment horizontal="left" vertical="center" wrapText="1" indent="1"/>
    </xf>
    <xf numFmtId="0" fontId="43" fillId="0" borderId="45" xfId="0" applyFont="1" applyFill="1" applyBorder="1" applyAlignment="1">
      <alignment horizontal="left" vertical="center" wrapText="1" indent="1"/>
    </xf>
    <xf numFmtId="0" fontId="43" fillId="0" borderId="29" xfId="0" applyFont="1" applyFill="1" applyBorder="1" applyAlignment="1">
      <alignment horizontal="left" indent="1"/>
    </xf>
    <xf numFmtId="0" fontId="43" fillId="0" borderId="36" xfId="0" applyFont="1" applyFill="1" applyBorder="1" applyAlignment="1">
      <alignment horizontal="left" indent="1"/>
    </xf>
    <xf numFmtId="0" fontId="43" fillId="0" borderId="45" xfId="0" applyFont="1" applyFill="1" applyBorder="1" applyAlignment="1">
      <alignment horizontal="left" indent="1"/>
    </xf>
    <xf numFmtId="0" fontId="43" fillId="0" borderId="26" xfId="0" applyFont="1" applyFill="1" applyBorder="1" applyAlignment="1">
      <alignment horizontal="left" indent="1"/>
    </xf>
    <xf numFmtId="0" fontId="43" fillId="0" borderId="37" xfId="0" applyFont="1" applyFill="1" applyBorder="1" applyAlignment="1">
      <alignment horizontal="left" indent="1"/>
    </xf>
    <xf numFmtId="0" fontId="43" fillId="0" borderId="29" xfId="0" applyFont="1" applyFill="1" applyBorder="1" applyAlignment="1">
      <alignment horizontal="left" wrapText="1" indent="1"/>
    </xf>
    <xf numFmtId="0" fontId="43" fillId="0" borderId="36" xfId="0" applyFont="1" applyFill="1" applyBorder="1" applyAlignment="1">
      <alignment horizontal="left" wrapText="1" indent="1"/>
    </xf>
    <xf numFmtId="0" fontId="43" fillId="0" borderId="45" xfId="0" applyFont="1" applyFill="1" applyBorder="1" applyAlignment="1">
      <alignment horizontal="left" wrapText="1" inden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1" fontId="54" fillId="0" borderId="29" xfId="0" applyNumberFormat="1" applyFont="1" applyFill="1" applyBorder="1" applyAlignment="1">
      <alignment horizontal="center" wrapText="1"/>
    </xf>
    <xf numFmtId="1" fontId="54" fillId="0" borderId="36" xfId="0" applyNumberFormat="1" applyFont="1" applyFill="1" applyBorder="1" applyAlignment="1">
      <alignment horizontal="center" wrapText="1"/>
    </xf>
    <xf numFmtId="1" fontId="54" fillId="0" borderId="45" xfId="0" applyNumberFormat="1" applyFont="1" applyFill="1" applyBorder="1" applyAlignment="1">
      <alignment horizontal="center" wrapText="1"/>
    </xf>
    <xf numFmtId="165" fontId="43" fillId="0" borderId="37" xfId="0" applyNumberFormat="1" applyFont="1" applyFill="1" applyBorder="1" applyAlignment="1">
      <alignment horizontal="right"/>
    </xf>
    <xf numFmtId="165" fontId="43" fillId="0" borderId="26" xfId="0" applyNumberFormat="1" applyFont="1" applyFill="1" applyBorder="1" applyAlignment="1">
      <alignment horizontal="right"/>
    </xf>
    <xf numFmtId="165" fontId="43" fillId="0" borderId="29" xfId="0" applyNumberFormat="1" applyFont="1" applyFill="1" applyBorder="1" applyAlignment="1">
      <alignment horizontal="right" wrapText="1"/>
    </xf>
    <xf numFmtId="165" fontId="43" fillId="0" borderId="36" xfId="0" applyNumberFormat="1" applyFont="1" applyFill="1" applyBorder="1" applyAlignment="1">
      <alignment horizontal="right" wrapText="1"/>
    </xf>
    <xf numFmtId="165" fontId="43" fillId="0" borderId="45" xfId="0" applyNumberFormat="1" applyFont="1" applyFill="1" applyBorder="1" applyAlignment="1">
      <alignment horizontal="right" wrapText="1"/>
    </xf>
    <xf numFmtId="165" fontId="43" fillId="0" borderId="26" xfId="0" applyNumberFormat="1" applyFont="1" applyFill="1" applyBorder="1" applyAlignment="1">
      <alignment horizontal="right" wrapText="1"/>
    </xf>
    <xf numFmtId="165" fontId="43" fillId="0" borderId="37" xfId="0" applyNumberFormat="1" applyFont="1" applyFill="1" applyBorder="1" applyAlignment="1">
      <alignment horizontal="right" wrapText="1"/>
    </xf>
    <xf numFmtId="9" fontId="54" fillId="35" borderId="15" xfId="0" applyNumberFormat="1" applyFont="1" applyFill="1" applyBorder="1"/>
    <xf numFmtId="9" fontId="54" fillId="35" borderId="14" xfId="0" applyNumberFormat="1" applyFont="1" applyFill="1" applyBorder="1"/>
    <xf numFmtId="9" fontId="54" fillId="35" borderId="59" xfId="0" applyNumberFormat="1" applyFont="1" applyFill="1" applyBorder="1"/>
    <xf numFmtId="9" fontId="54" fillId="35" borderId="11" xfId="0" applyNumberFormat="1" applyFont="1" applyFill="1" applyBorder="1"/>
    <xf numFmtId="9" fontId="54" fillId="35" borderId="12" xfId="0" applyNumberFormat="1" applyFont="1" applyFill="1" applyBorder="1"/>
    <xf numFmtId="0" fontId="43" fillId="0" borderId="26" xfId="0" applyFont="1" applyFill="1" applyBorder="1" applyAlignment="1">
      <alignment horizontal="left" vertical="justify" indent="1"/>
    </xf>
    <xf numFmtId="0" fontId="43" fillId="0" borderId="26" xfId="0" applyFont="1" applyFill="1" applyBorder="1" applyAlignment="1">
      <alignment horizontal="left" vertical="justify" wrapText="1" indent="1"/>
    </xf>
    <xf numFmtId="0" fontId="43" fillId="0" borderId="20" xfId="0" applyFont="1" applyFill="1" applyBorder="1" applyAlignment="1">
      <alignment horizontal="left" vertical="justify" indent="1"/>
    </xf>
    <xf numFmtId="165" fontId="43" fillId="0" borderId="20" xfId="0" applyNumberFormat="1" applyFont="1" applyFill="1" applyBorder="1" applyAlignment="1">
      <alignment horizontal="right"/>
    </xf>
    <xf numFmtId="9" fontId="54" fillId="35" borderId="32" xfId="0" applyNumberFormat="1" applyFont="1" applyFill="1" applyBorder="1"/>
    <xf numFmtId="0" fontId="43" fillId="0" borderId="20" xfId="0" applyFont="1" applyFill="1" applyBorder="1" applyAlignment="1">
      <alignment horizontal="left" indent="1"/>
    </xf>
    <xf numFmtId="165" fontId="43" fillId="0" borderId="26" xfId="0" applyNumberFormat="1" applyFont="1" applyFill="1" applyBorder="1" applyAlignment="1">
      <alignment horizontal="right" vertical="center" wrapText="1"/>
    </xf>
    <xf numFmtId="165" fontId="43" fillId="0" borderId="36" xfId="0" applyNumberFormat="1" applyFont="1" applyFill="1" applyBorder="1" applyAlignment="1">
      <alignment horizontal="right" vertical="center" wrapText="1"/>
    </xf>
    <xf numFmtId="165" fontId="43" fillId="0" borderId="37" xfId="0" applyNumberFormat="1" applyFont="1" applyFill="1" applyBorder="1" applyAlignment="1">
      <alignment horizontal="right" vertical="center" wrapText="1"/>
    </xf>
    <xf numFmtId="165" fontId="43" fillId="0" borderId="29" xfId="0" applyNumberFormat="1" applyFont="1" applyFill="1" applyBorder="1" applyAlignment="1">
      <alignment horizontal="right" vertical="center" wrapText="1"/>
    </xf>
    <xf numFmtId="165" fontId="43" fillId="0" borderId="45" xfId="0" applyNumberFormat="1" applyFont="1" applyFill="1" applyBorder="1" applyAlignment="1">
      <alignment horizontal="right" vertical="center" wrapText="1"/>
    </xf>
    <xf numFmtId="0" fontId="43" fillId="0" borderId="29" xfId="0" applyFont="1" applyFill="1" applyBorder="1" applyAlignment="1">
      <alignment horizontal="left" vertical="center" inden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165" fontId="43" fillId="0" borderId="29" xfId="0" applyNumberFormat="1" applyFont="1" applyFill="1" applyBorder="1"/>
    <xf numFmtId="165" fontId="43" fillId="0" borderId="36" xfId="0" applyNumberFormat="1" applyFont="1" applyFill="1" applyBorder="1"/>
    <xf numFmtId="165" fontId="43" fillId="0" borderId="45" xfId="0" applyNumberFormat="1" applyFont="1" applyFill="1" applyBorder="1"/>
    <xf numFmtId="0" fontId="54" fillId="0" borderId="25" xfId="0" applyFont="1" applyFill="1" applyBorder="1" applyAlignment="1">
      <alignment horizontal="center" vertical="justify"/>
    </xf>
    <xf numFmtId="0" fontId="43" fillId="36" borderId="35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left" wrapText="1"/>
    </xf>
    <xf numFmtId="0" fontId="25" fillId="0" borderId="35" xfId="0" applyFont="1" applyFill="1" applyBorder="1" applyAlignment="1">
      <alignment horizontal="left" wrapText="1"/>
    </xf>
    <xf numFmtId="0" fontId="17" fillId="0" borderId="0" xfId="0" applyFont="1" applyFill="1" applyBorder="1"/>
    <xf numFmtId="0" fontId="56" fillId="0" borderId="0" xfId="0" applyFont="1" applyFill="1" applyBorder="1"/>
    <xf numFmtId="0" fontId="57" fillId="0" borderId="0" xfId="0" applyFont="1" applyFill="1" applyBorder="1"/>
    <xf numFmtId="0" fontId="58" fillId="0" borderId="0" xfId="0" applyFont="1" applyFill="1" applyBorder="1"/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51" fillId="36" borderId="24" xfId="0" applyFont="1" applyFill="1" applyBorder="1" applyAlignment="1">
      <alignment horizontal="center" vertical="center"/>
    </xf>
    <xf numFmtId="9" fontId="54" fillId="35" borderId="26" xfId="0" applyNumberFormat="1" applyFont="1" applyFill="1" applyBorder="1" applyAlignment="1">
      <alignment wrapText="1"/>
    </xf>
    <xf numFmtId="9" fontId="44" fillId="35" borderId="70" xfId="0" applyNumberFormat="1" applyFont="1" applyFill="1" applyBorder="1" applyAlignment="1">
      <alignment vertical="center" wrapText="1"/>
    </xf>
    <xf numFmtId="0" fontId="51" fillId="36" borderId="24" xfId="0" applyFont="1" applyFill="1" applyBorder="1" applyAlignment="1">
      <alignment horizontal="center" vertical="center" wrapText="1"/>
    </xf>
    <xf numFmtId="9" fontId="54" fillId="35" borderId="32" xfId="0" applyNumberFormat="1" applyFont="1" applyFill="1" applyBorder="1" applyAlignment="1">
      <alignment horizontal="right"/>
    </xf>
    <xf numFmtId="9" fontId="44" fillId="35" borderId="70" xfId="0" applyNumberFormat="1" applyFont="1" applyFill="1" applyBorder="1" applyAlignment="1">
      <alignment vertical="center"/>
    </xf>
    <xf numFmtId="165" fontId="43" fillId="0" borderId="18" xfId="0" applyNumberFormat="1" applyFont="1" applyFill="1" applyBorder="1" applyAlignment="1">
      <alignment horizontal="right"/>
    </xf>
    <xf numFmtId="9" fontId="54" fillId="35" borderId="25" xfId="0" applyNumberFormat="1" applyFont="1" applyFill="1" applyBorder="1"/>
    <xf numFmtId="165" fontId="43" fillId="0" borderId="18" xfId="0" applyNumberFormat="1" applyFont="1" applyFill="1" applyBorder="1"/>
    <xf numFmtId="0" fontId="54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justify" indent="1"/>
    </xf>
    <xf numFmtId="0" fontId="48" fillId="0" borderId="0" xfId="0" applyFont="1" applyFill="1" applyBorder="1" applyAlignment="1">
      <alignment horizontal="left" wrapText="1"/>
    </xf>
    <xf numFmtId="0" fontId="48" fillId="0" borderId="28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3" fillId="0" borderId="28" xfId="0" applyFont="1" applyFill="1" applyBorder="1" applyAlignment="1">
      <alignment horizontal="left" wrapText="1"/>
    </xf>
    <xf numFmtId="0" fontId="45" fillId="36" borderId="38" xfId="0" applyFont="1" applyFill="1" applyBorder="1" applyAlignment="1">
      <alignment horizontal="center" vertical="justify"/>
    </xf>
    <xf numFmtId="0" fontId="45" fillId="36" borderId="33" xfId="0" applyFont="1" applyFill="1" applyBorder="1" applyAlignment="1">
      <alignment horizontal="center" vertical="justify"/>
    </xf>
    <xf numFmtId="0" fontId="45" fillId="36" borderId="35" xfId="0" applyFont="1" applyFill="1" applyBorder="1" applyAlignment="1">
      <alignment horizontal="center" vertical="justify"/>
    </xf>
    <xf numFmtId="0" fontId="45" fillId="36" borderId="39" xfId="0" applyFont="1" applyFill="1" applyBorder="1" applyAlignment="1">
      <alignment horizontal="center" vertical="justify"/>
    </xf>
    <xf numFmtId="0" fontId="45" fillId="36" borderId="0" xfId="0" applyFont="1" applyFill="1" applyBorder="1" applyAlignment="1">
      <alignment horizontal="center" vertical="justify"/>
    </xf>
    <xf numFmtId="0" fontId="45" fillId="36" borderId="28" xfId="0" applyFont="1" applyFill="1" applyBorder="1" applyAlignment="1">
      <alignment horizontal="center" vertical="justify"/>
    </xf>
    <xf numFmtId="0" fontId="46" fillId="36" borderId="39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28" xfId="0" applyFont="1" applyFill="1" applyBorder="1" applyAlignment="1">
      <alignment horizontal="center" vertical="center"/>
    </xf>
    <xf numFmtId="0" fontId="47" fillId="36" borderId="39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47" fillId="36" borderId="28" xfId="0" applyFont="1" applyFill="1" applyBorder="1" applyAlignment="1">
      <alignment horizontal="center" vertical="center"/>
    </xf>
    <xf numFmtId="0" fontId="61" fillId="36" borderId="39" xfId="0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center" vertical="center"/>
    </xf>
    <xf numFmtId="0" fontId="44" fillId="36" borderId="25" xfId="0" applyFont="1" applyFill="1" applyBorder="1" applyAlignment="1">
      <alignment horizontal="center" vertical="center"/>
    </xf>
    <xf numFmtId="0" fontId="44" fillId="36" borderId="19" xfId="0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center" vertical="center" wrapText="1"/>
    </xf>
    <xf numFmtId="0" fontId="44" fillId="36" borderId="25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3" fillId="36" borderId="54" xfId="0" applyFont="1" applyFill="1" applyBorder="1" applyAlignment="1">
      <alignment horizontal="center" wrapText="1"/>
    </xf>
    <xf numFmtId="0" fontId="43" fillId="36" borderId="47" xfId="0" applyFont="1" applyFill="1" applyBorder="1" applyAlignment="1">
      <alignment horizontal="center" wrapText="1"/>
    </xf>
    <xf numFmtId="0" fontId="43" fillId="36" borderId="51" xfId="0" applyFont="1" applyFill="1" applyBorder="1" applyAlignment="1">
      <alignment horizontal="center" wrapText="1"/>
    </xf>
    <xf numFmtId="0" fontId="44" fillId="36" borderId="38" xfId="0" applyFont="1" applyFill="1" applyBorder="1" applyAlignment="1">
      <alignment horizontal="center" vertical="center"/>
    </xf>
    <xf numFmtId="0" fontId="44" fillId="36" borderId="3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47" fillId="36" borderId="31" xfId="0" applyFont="1" applyFill="1" applyBorder="1" applyAlignment="1">
      <alignment horizontal="center" vertical="center"/>
    </xf>
    <xf numFmtId="0" fontId="47" fillId="36" borderId="32" xfId="0" applyFont="1" applyFill="1" applyBorder="1" applyAlignment="1">
      <alignment horizontal="center" vertical="center"/>
    </xf>
    <xf numFmtId="0" fontId="47" fillId="36" borderId="21" xfId="0" applyFont="1" applyFill="1" applyBorder="1" applyAlignment="1">
      <alignment horizontal="center" vertical="center"/>
    </xf>
    <xf numFmtId="0" fontId="43" fillId="36" borderId="53" xfId="0" applyFont="1" applyFill="1" applyBorder="1" applyAlignment="1">
      <alignment horizontal="left"/>
    </xf>
    <xf numFmtId="0" fontId="43" fillId="36" borderId="50" xfId="0" applyFont="1" applyFill="1" applyBorder="1" applyAlignment="1">
      <alignment horizontal="left"/>
    </xf>
    <xf numFmtId="0" fontId="43" fillId="36" borderId="54" xfId="0" applyFont="1" applyFill="1" applyBorder="1" applyAlignment="1">
      <alignment horizontal="left"/>
    </xf>
    <xf numFmtId="0" fontId="43" fillId="36" borderId="51" xfId="0" applyFont="1" applyFill="1" applyBorder="1" applyAlignment="1">
      <alignment horizontal="left"/>
    </xf>
    <xf numFmtId="0" fontId="43" fillId="36" borderId="52" xfId="0" applyFont="1" applyFill="1" applyBorder="1" applyAlignment="1">
      <alignment horizontal="left"/>
    </xf>
    <xf numFmtId="0" fontId="43" fillId="36" borderId="49" xfId="0" applyFont="1" applyFill="1" applyBorder="1" applyAlignment="1">
      <alignment horizontal="left"/>
    </xf>
    <xf numFmtId="0" fontId="44" fillId="36" borderId="34" xfId="0" applyFont="1" applyFill="1" applyBorder="1" applyAlignment="1">
      <alignment horizontal="center" vertical="center" wrapText="1"/>
    </xf>
    <xf numFmtId="0" fontId="44" fillId="36" borderId="20" xfId="0" applyFont="1" applyFill="1" applyBorder="1" applyAlignment="1">
      <alignment horizontal="center" vertical="center" wrapText="1"/>
    </xf>
    <xf numFmtId="0" fontId="44" fillId="36" borderId="24" xfId="0" applyFont="1" applyFill="1" applyBorder="1" applyAlignment="1">
      <alignment horizontal="center"/>
    </xf>
    <xf numFmtId="0" fontId="44" fillId="36" borderId="19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43" fillId="0" borderId="38" xfId="0" applyFont="1" applyFill="1" applyBorder="1" applyAlignment="1">
      <alignment horizontal="center" wrapText="1"/>
    </xf>
    <xf numFmtId="0" fontId="43" fillId="0" borderId="33" xfId="0" applyFont="1" applyFill="1" applyBorder="1" applyAlignment="1">
      <alignment horizontal="center" wrapText="1"/>
    </xf>
    <xf numFmtId="0" fontId="43" fillId="0" borderId="35" xfId="0" applyFont="1" applyFill="1" applyBorder="1" applyAlignment="1">
      <alignment horizontal="center" wrapText="1"/>
    </xf>
    <xf numFmtId="0" fontId="43" fillId="0" borderId="39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3" fillId="0" borderId="28" xfId="0" applyFont="1" applyFill="1" applyBorder="1" applyAlignment="1">
      <alignment horizontal="center" wrapText="1"/>
    </xf>
    <xf numFmtId="0" fontId="43" fillId="0" borderId="31" xfId="0" applyFont="1" applyFill="1" applyBorder="1" applyAlignment="1">
      <alignment horizontal="center" wrapText="1"/>
    </xf>
    <xf numFmtId="0" fontId="43" fillId="0" borderId="32" xfId="0" applyFont="1" applyFill="1" applyBorder="1" applyAlignment="1">
      <alignment horizontal="center" wrapText="1"/>
    </xf>
    <xf numFmtId="0" fontId="43" fillId="0" borderId="21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/>
    </xf>
    <xf numFmtId="0" fontId="48" fillId="0" borderId="28" xfId="0" applyFont="1" applyFill="1" applyBorder="1" applyAlignment="1">
      <alignment horizontal="left"/>
    </xf>
    <xf numFmtId="0" fontId="43" fillId="36" borderId="55" xfId="0" applyFont="1" applyFill="1" applyBorder="1" applyAlignment="1">
      <alignment horizontal="center" wrapText="1"/>
    </xf>
    <xf numFmtId="0" fontId="43" fillId="36" borderId="46" xfId="0" applyFont="1" applyFill="1" applyBorder="1" applyAlignment="1">
      <alignment horizontal="center" wrapText="1"/>
    </xf>
    <xf numFmtId="0" fontId="43" fillId="36" borderId="56" xfId="0" applyFont="1" applyFill="1" applyBorder="1" applyAlignment="1">
      <alignment horizontal="center" wrapText="1"/>
    </xf>
    <xf numFmtId="0" fontId="43" fillId="36" borderId="38" xfId="0" applyFont="1" applyFill="1" applyBorder="1" applyAlignment="1">
      <alignment horizontal="center" vertical="justify"/>
    </xf>
    <xf numFmtId="0" fontId="43" fillId="36" borderId="33" xfId="0" applyFont="1" applyFill="1" applyBorder="1" applyAlignment="1">
      <alignment horizontal="center" vertical="justify"/>
    </xf>
    <xf numFmtId="0" fontId="43" fillId="36" borderId="35" xfId="0" applyFont="1" applyFill="1" applyBorder="1" applyAlignment="1">
      <alignment horizontal="center" vertical="justify"/>
    </xf>
    <xf numFmtId="0" fontId="43" fillId="36" borderId="40" xfId="0" applyFont="1" applyFill="1" applyBorder="1" applyAlignment="1">
      <alignment horizontal="center" wrapText="1"/>
    </xf>
    <xf numFmtId="0" fontId="43" fillId="36" borderId="22" xfId="0" applyFont="1" applyFill="1" applyBorder="1" applyAlignment="1">
      <alignment horizontal="center" wrapText="1"/>
    </xf>
    <xf numFmtId="0" fontId="43" fillId="36" borderId="41" xfId="0" applyFont="1" applyFill="1" applyBorder="1" applyAlignment="1">
      <alignment horizontal="center" wrapText="1"/>
    </xf>
    <xf numFmtId="0" fontId="43" fillId="36" borderId="24" xfId="0" applyFont="1" applyFill="1" applyBorder="1" applyAlignment="1">
      <alignment horizontal="center" wrapText="1"/>
    </xf>
    <xf numFmtId="0" fontId="43" fillId="36" borderId="19" xfId="0" applyFont="1" applyFill="1" applyBorder="1" applyAlignment="1">
      <alignment horizontal="center" wrapText="1"/>
    </xf>
    <xf numFmtId="0" fontId="43" fillId="36" borderId="24" xfId="0" applyFont="1" applyFill="1" applyBorder="1" applyAlignment="1">
      <alignment horizontal="center" vertical="justify"/>
    </xf>
    <xf numFmtId="0" fontId="43" fillId="36" borderId="25" xfId="0" applyFont="1" applyFill="1" applyBorder="1" applyAlignment="1">
      <alignment horizontal="center" vertical="justify"/>
    </xf>
    <xf numFmtId="0" fontId="43" fillId="36" borderId="19" xfId="0" applyFont="1" applyFill="1" applyBorder="1" applyAlignment="1">
      <alignment horizontal="center" vertical="justify"/>
    </xf>
    <xf numFmtId="0" fontId="44" fillId="36" borderId="38" xfId="0" applyFont="1" applyFill="1" applyBorder="1" applyAlignment="1">
      <alignment horizontal="center" vertical="center" wrapText="1"/>
    </xf>
    <xf numFmtId="0" fontId="44" fillId="36" borderId="35" xfId="0" applyFont="1" applyFill="1" applyBorder="1" applyAlignment="1">
      <alignment horizontal="center" vertical="center" wrapText="1"/>
    </xf>
    <xf numFmtId="0" fontId="44" fillId="36" borderId="31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horizontal="center" vertical="center" wrapText="1"/>
    </xf>
    <xf numFmtId="0" fontId="43" fillId="36" borderId="40" xfId="0" applyFont="1" applyFill="1" applyBorder="1" applyAlignment="1">
      <alignment horizontal="left"/>
    </xf>
    <xf numFmtId="0" fontId="43" fillId="36" borderId="41" xfId="0" applyFont="1" applyFill="1" applyBorder="1" applyAlignment="1">
      <alignment horizontal="left"/>
    </xf>
    <xf numFmtId="0" fontId="43" fillId="36" borderId="38" xfId="0" applyFont="1" applyFill="1" applyBorder="1" applyAlignment="1">
      <alignment horizontal="center" vertical="center"/>
    </xf>
    <xf numFmtId="0" fontId="43" fillId="36" borderId="33" xfId="0" applyFont="1" applyFill="1" applyBorder="1" applyAlignment="1">
      <alignment horizontal="center" vertical="center"/>
    </xf>
    <xf numFmtId="0" fontId="43" fillId="36" borderId="35" xfId="0" applyFont="1" applyFill="1" applyBorder="1" applyAlignment="1">
      <alignment horizontal="center" vertical="center"/>
    </xf>
    <xf numFmtId="0" fontId="43" fillId="36" borderId="31" xfId="0" applyFont="1" applyFill="1" applyBorder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43" fillId="36" borderId="21" xfId="0" applyFont="1" applyFill="1" applyBorder="1" applyAlignment="1">
      <alignment horizontal="center" vertical="center"/>
    </xf>
    <xf numFmtId="9" fontId="45" fillId="36" borderId="38" xfId="0" applyNumberFormat="1" applyFont="1" applyFill="1" applyBorder="1" applyAlignment="1">
      <alignment horizontal="center" vertical="center"/>
    </xf>
    <xf numFmtId="9" fontId="45" fillId="36" borderId="33" xfId="0" applyNumberFormat="1" applyFont="1" applyFill="1" applyBorder="1" applyAlignment="1">
      <alignment horizontal="center" vertical="center"/>
    </xf>
    <xf numFmtId="9" fontId="45" fillId="36" borderId="35" xfId="0" applyNumberFormat="1" applyFont="1" applyFill="1" applyBorder="1" applyAlignment="1">
      <alignment horizontal="center" vertical="center"/>
    </xf>
    <xf numFmtId="9" fontId="45" fillId="36" borderId="31" xfId="0" applyNumberFormat="1" applyFont="1" applyFill="1" applyBorder="1" applyAlignment="1">
      <alignment horizontal="center" vertical="center"/>
    </xf>
    <xf numFmtId="9" fontId="45" fillId="36" borderId="32" xfId="0" applyNumberFormat="1" applyFont="1" applyFill="1" applyBorder="1" applyAlignment="1">
      <alignment horizontal="center" vertical="center"/>
    </xf>
    <xf numFmtId="9" fontId="45" fillId="36" borderId="28" xfId="0" applyNumberFormat="1" applyFont="1" applyFill="1" applyBorder="1" applyAlignment="1">
      <alignment horizontal="center" vertical="center"/>
    </xf>
    <xf numFmtId="0" fontId="45" fillId="36" borderId="24" xfId="0" applyFont="1" applyFill="1" applyBorder="1" applyAlignment="1">
      <alignment horizontal="center" vertical="center"/>
    </xf>
    <xf numFmtId="0" fontId="45" fillId="36" borderId="25" xfId="0" applyFont="1" applyFill="1" applyBorder="1" applyAlignment="1">
      <alignment horizontal="center" vertical="center"/>
    </xf>
    <xf numFmtId="0" fontId="45" fillId="36" borderId="33" xfId="0" applyFont="1" applyFill="1" applyBorder="1" applyAlignment="1">
      <alignment horizontal="center" vertical="center"/>
    </xf>
    <xf numFmtId="0" fontId="45" fillId="36" borderId="19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45" fillId="36" borderId="24" xfId="0" applyFont="1" applyFill="1" applyBorder="1" applyAlignment="1">
      <alignment horizontal="center" vertical="center" wrapText="1"/>
    </xf>
    <xf numFmtId="0" fontId="45" fillId="36" borderId="25" xfId="0" applyFont="1" applyFill="1" applyBorder="1" applyAlignment="1">
      <alignment horizontal="center" vertical="center" wrapText="1"/>
    </xf>
    <xf numFmtId="0" fontId="45" fillId="36" borderId="33" xfId="0" applyFont="1" applyFill="1" applyBorder="1" applyAlignment="1">
      <alignment horizontal="center" vertical="center" wrapText="1"/>
    </xf>
    <xf numFmtId="0" fontId="45" fillId="36" borderId="19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wrapText="1"/>
    </xf>
    <xf numFmtId="0" fontId="33" fillId="0" borderId="14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vertical="justify"/>
    </xf>
    <xf numFmtId="0" fontId="24" fillId="0" borderId="25" xfId="0" applyFont="1" applyFill="1" applyBorder="1" applyAlignment="1">
      <alignment horizontal="center" vertical="justify"/>
    </xf>
    <xf numFmtId="0" fontId="24" fillId="0" borderId="19" xfId="0" applyFont="1" applyFill="1" applyBorder="1" applyAlignment="1">
      <alignment horizontal="center" vertical="justify"/>
    </xf>
    <xf numFmtId="0" fontId="28" fillId="0" borderId="24" xfId="0" applyFont="1" applyBorder="1" applyAlignment="1">
      <alignment horizontal="center" vertical="justify"/>
    </xf>
    <xf numFmtId="0" fontId="28" fillId="0" borderId="25" xfId="0" applyFont="1" applyBorder="1" applyAlignment="1">
      <alignment horizontal="center" vertical="justify"/>
    </xf>
    <xf numFmtId="0" fontId="28" fillId="0" borderId="19" xfId="0" applyFont="1" applyBorder="1" applyAlignment="1">
      <alignment horizontal="center" vertical="justify"/>
    </xf>
    <xf numFmtId="0" fontId="25" fillId="0" borderId="33" xfId="0" applyFont="1" applyFill="1" applyBorder="1" applyAlignment="1">
      <alignment horizontal="left" wrapText="1"/>
    </xf>
    <xf numFmtId="0" fontId="25" fillId="0" borderId="35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28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7" fillId="0" borderId="28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8" fillId="0" borderId="28" xfId="0" applyFont="1" applyFill="1" applyBorder="1" applyAlignment="1">
      <alignment horizontal="left" wrapText="1"/>
    </xf>
  </cellXfs>
  <cellStyles count="60">
    <cellStyle name="20% - Акцент1" xfId="19" builtinId="30" customBuiltin="1"/>
    <cellStyle name="20% - Акцент1 2" xfId="47"/>
    <cellStyle name="20% - Акцент2" xfId="23" builtinId="34" customBuiltin="1"/>
    <cellStyle name="20% - Акцент2 2" xfId="49"/>
    <cellStyle name="20% - Акцент3" xfId="27" builtinId="38" customBuiltin="1"/>
    <cellStyle name="20% - Акцент3 2" xfId="51"/>
    <cellStyle name="20% - Акцент4" xfId="31" builtinId="42" customBuiltin="1"/>
    <cellStyle name="20% - Акцент4 2" xfId="53"/>
    <cellStyle name="20% - Акцент5" xfId="35" builtinId="46" customBuiltin="1"/>
    <cellStyle name="20% - Акцент5 2" xfId="55"/>
    <cellStyle name="20% - Акцент6" xfId="39" builtinId="50" customBuiltin="1"/>
    <cellStyle name="20% - Акцент6 2" xfId="57"/>
    <cellStyle name="40% - Акцент1" xfId="20" builtinId="31" customBuiltin="1"/>
    <cellStyle name="40% - Акцент1 2" xfId="48"/>
    <cellStyle name="40% - Акцент2" xfId="24" builtinId="35" customBuiltin="1"/>
    <cellStyle name="40% - Акцент2 2" xfId="50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4"/>
    <cellStyle name="40% - Акцент5" xfId="36" builtinId="47" customBuiltin="1"/>
    <cellStyle name="40% - Акцент5 2" xfId="56"/>
    <cellStyle name="40% - Акцент6" xfId="40" builtinId="51" customBuiltin="1"/>
    <cellStyle name="40% - Акцент6 2" xfId="58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Нейтральный 2" xfId="45"/>
    <cellStyle name="Обычный" xfId="0" builtinId="0"/>
    <cellStyle name="Обычный 2" xfId="44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Связанная ячейка" xfId="12" builtinId="24" customBuiltin="1"/>
    <cellStyle name="Текст предупреждения" xfId="14" builtinId="11" customBuiltin="1"/>
    <cellStyle name="Финансовый" xfId="59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8.png"/><Relationship Id="rId5" Type="http://schemas.openxmlformats.org/officeDocument/2006/relationships/image" Target="../media/image16.png"/><Relationship Id="rId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109</xdr:row>
      <xdr:rowOff>9524</xdr:rowOff>
    </xdr:from>
    <xdr:to>
      <xdr:col>6</xdr:col>
      <xdr:colOff>695325</xdr:colOff>
      <xdr:row>127</xdr:row>
      <xdr:rowOff>141657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6" y="31213424"/>
          <a:ext cx="5676899" cy="36087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40898</xdr:colOff>
      <xdr:row>65</xdr:row>
      <xdr:rowOff>38101</xdr:rowOff>
    </xdr:from>
    <xdr:to>
      <xdr:col>15</xdr:col>
      <xdr:colOff>19050</xdr:colOff>
      <xdr:row>73</xdr:row>
      <xdr:rowOff>13839</xdr:rowOff>
    </xdr:to>
    <xdr:pic>
      <xdr:nvPicPr>
        <xdr:cNvPr id="10" name="Рисунок 9" descr="вкладыши сбор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99123" y="15659101"/>
          <a:ext cx="2416552" cy="1585463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39</xdr:row>
      <xdr:rowOff>238126</xdr:rowOff>
    </xdr:from>
    <xdr:to>
      <xdr:col>14</xdr:col>
      <xdr:colOff>438211</xdr:colOff>
      <xdr:row>49</xdr:row>
      <xdr:rowOff>47626</xdr:rowOff>
    </xdr:to>
    <xdr:pic>
      <xdr:nvPicPr>
        <xdr:cNvPr id="11" name="Рисунок 10" descr="полка11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15375" y="10487026"/>
          <a:ext cx="2209861" cy="188595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52</xdr:row>
      <xdr:rowOff>187867</xdr:rowOff>
    </xdr:from>
    <xdr:to>
      <xdr:col>15</xdr:col>
      <xdr:colOff>18314</xdr:colOff>
      <xdr:row>60</xdr:row>
      <xdr:rowOff>28575</xdr:rowOff>
    </xdr:to>
    <xdr:pic>
      <xdr:nvPicPr>
        <xdr:cNvPr id="12" name="Рисунок 11" descr="полка22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05850" y="13008517"/>
          <a:ext cx="2409089" cy="145043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11</xdr:row>
      <xdr:rowOff>66676</xdr:rowOff>
    </xdr:from>
    <xdr:to>
      <xdr:col>1</xdr:col>
      <xdr:colOff>1696010</xdr:colOff>
      <xdr:row>22</xdr:row>
      <xdr:rowOff>209551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095626"/>
          <a:ext cx="1543610" cy="276225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24</xdr:row>
      <xdr:rowOff>159110</xdr:rowOff>
    </xdr:from>
    <xdr:to>
      <xdr:col>1</xdr:col>
      <xdr:colOff>1638300</xdr:colOff>
      <xdr:row>35</xdr:row>
      <xdr:rowOff>123825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502760"/>
          <a:ext cx="1504950" cy="258409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13</xdr:row>
      <xdr:rowOff>47625</xdr:rowOff>
    </xdr:from>
    <xdr:to>
      <xdr:col>7</xdr:col>
      <xdr:colOff>643414</xdr:colOff>
      <xdr:row>20</xdr:row>
      <xdr:rowOff>171450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3552825"/>
          <a:ext cx="1995964" cy="1790700"/>
        </a:xfrm>
        <a:prstGeom prst="rect">
          <a:avLst/>
        </a:prstGeom>
      </xdr:spPr>
    </xdr:pic>
    <xdr:clientData/>
  </xdr:twoCellAnchor>
  <xdr:twoCellAnchor editAs="oneCell">
    <xdr:from>
      <xdr:col>11</xdr:col>
      <xdr:colOff>123825</xdr:colOff>
      <xdr:row>77</xdr:row>
      <xdr:rowOff>38100</xdr:rowOff>
    </xdr:from>
    <xdr:to>
      <xdr:col>14</xdr:col>
      <xdr:colOff>223710</xdr:colOff>
      <xdr:row>83</xdr:row>
      <xdr:rowOff>57149</xdr:rowOff>
    </xdr:to>
    <xdr:pic>
      <xdr:nvPicPr>
        <xdr:cNvPr id="16" name="Рисунок 15" descr="перф1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82050" y="19030950"/>
          <a:ext cx="1928685" cy="1228724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24</xdr:row>
      <xdr:rowOff>57150</xdr:rowOff>
    </xdr:from>
    <xdr:to>
      <xdr:col>8</xdr:col>
      <xdr:colOff>5984</xdr:colOff>
      <xdr:row>31</xdr:row>
      <xdr:rowOff>76200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6667500"/>
          <a:ext cx="2091959" cy="16859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28</xdr:row>
      <xdr:rowOff>161925</xdr:rowOff>
    </xdr:from>
    <xdr:to>
      <xdr:col>10</xdr:col>
      <xdr:colOff>675829</xdr:colOff>
      <xdr:row>35</xdr:row>
      <xdr:rowOff>200025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7724775"/>
          <a:ext cx="2104579" cy="1704975"/>
        </a:xfrm>
        <a:prstGeom prst="rect">
          <a:avLst/>
        </a:prstGeom>
      </xdr:spPr>
    </xdr:pic>
    <xdr:clientData/>
  </xdr:twoCellAnchor>
  <xdr:twoCellAnchor editAs="oneCell">
    <xdr:from>
      <xdr:col>3</xdr:col>
      <xdr:colOff>655320</xdr:colOff>
      <xdr:row>0</xdr:row>
      <xdr:rowOff>117897</xdr:rowOff>
    </xdr:from>
    <xdr:to>
      <xdr:col>6</xdr:col>
      <xdr:colOff>184626</xdr:colOff>
      <xdr:row>2</xdr:row>
      <xdr:rowOff>294730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2840" y="117897"/>
          <a:ext cx="1723866" cy="7102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57149</xdr:colOff>
      <xdr:row>2</xdr:row>
      <xdr:rowOff>35312</xdr:rowOff>
    </xdr:from>
    <xdr:to>
      <xdr:col>9</xdr:col>
      <xdr:colOff>490478</xdr:colOff>
      <xdr:row>9</xdr:row>
      <xdr:rowOff>180975</xdr:rowOff>
    </xdr:to>
    <xdr:pic>
      <xdr:nvPicPr>
        <xdr:cNvPr id="2" name="Рисунок 1" descr="Балка Z СБ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4199" y="806837"/>
          <a:ext cx="1652529" cy="154583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47627</xdr:colOff>
      <xdr:row>7</xdr:row>
      <xdr:rowOff>28574</xdr:rowOff>
    </xdr:from>
    <xdr:to>
      <xdr:col>8</xdr:col>
      <xdr:colOff>171451</xdr:colOff>
      <xdr:row>14</xdr:row>
      <xdr:rowOff>181075</xdr:rowOff>
    </xdr:to>
    <xdr:pic>
      <xdr:nvPicPr>
        <xdr:cNvPr id="3" name="Рисунок 2" descr="Балка Z СБ 3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 flipH="1" flipV="1">
          <a:off x="10734677" y="1800224"/>
          <a:ext cx="733424" cy="1552676"/>
        </a:xfrm>
        <a:prstGeom prst="rect">
          <a:avLst/>
        </a:prstGeom>
      </xdr:spPr>
    </xdr:pic>
    <xdr:clientData/>
  </xdr:twoCellAnchor>
  <xdr:twoCellAnchor editAs="oneCell">
    <xdr:from>
      <xdr:col>7</xdr:col>
      <xdr:colOff>38101</xdr:colOff>
      <xdr:row>16</xdr:row>
      <xdr:rowOff>76460</xdr:rowOff>
    </xdr:from>
    <xdr:to>
      <xdr:col>9</xdr:col>
      <xdr:colOff>485775</xdr:colOff>
      <xdr:row>23</xdr:row>
      <xdr:rowOff>95416</xdr:rowOff>
    </xdr:to>
    <xdr:pic>
      <xdr:nvPicPr>
        <xdr:cNvPr id="4" name="Рисунок 3" descr="Балка Z 5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25151" y="3648335"/>
          <a:ext cx="1666874" cy="1419131"/>
        </a:xfrm>
        <a:prstGeom prst="rect">
          <a:avLst/>
        </a:prstGeom>
      </xdr:spPr>
    </xdr:pic>
    <xdr:clientData/>
  </xdr:twoCellAnchor>
  <xdr:twoCellAnchor editAs="oneCell">
    <xdr:from>
      <xdr:col>7</xdr:col>
      <xdr:colOff>57149</xdr:colOff>
      <xdr:row>20</xdr:row>
      <xdr:rowOff>57151</xdr:rowOff>
    </xdr:from>
    <xdr:to>
      <xdr:col>8</xdr:col>
      <xdr:colOff>124876</xdr:colOff>
      <xdr:row>27</xdr:row>
      <xdr:rowOff>95250</xdr:rowOff>
    </xdr:to>
    <xdr:pic>
      <xdr:nvPicPr>
        <xdr:cNvPr id="5" name="Рисунок 4" descr="Балка Z 7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44199" y="4429126"/>
          <a:ext cx="677327" cy="143827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66676</xdr:colOff>
      <xdr:row>31</xdr:row>
      <xdr:rowOff>9528</xdr:rowOff>
    </xdr:from>
    <xdr:to>
      <xdr:col>9</xdr:col>
      <xdr:colOff>306819</xdr:colOff>
      <xdr:row>34</xdr:row>
      <xdr:rowOff>161927</xdr:rowOff>
    </xdr:to>
    <xdr:pic>
      <xdr:nvPicPr>
        <xdr:cNvPr id="6" name="Рисунок 5" descr="Полка -вкладыш СТУ Т (Lx250) Z3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20952283">
          <a:off x="10753726" y="6581778"/>
          <a:ext cx="1459343" cy="752474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114301</xdr:colOff>
      <xdr:row>39</xdr:row>
      <xdr:rowOff>66676</xdr:rowOff>
    </xdr:from>
    <xdr:to>
      <xdr:col>9</xdr:col>
      <xdr:colOff>270597</xdr:colOff>
      <xdr:row>43</xdr:row>
      <xdr:rowOff>142875</xdr:rowOff>
    </xdr:to>
    <xdr:pic>
      <xdr:nvPicPr>
        <xdr:cNvPr id="7" name="Рисунок 6" descr="перф1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801351" y="8239126"/>
          <a:ext cx="1375496" cy="876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190501</xdr:colOff>
      <xdr:row>4</xdr:row>
      <xdr:rowOff>152400</xdr:rowOff>
    </xdr:from>
    <xdr:to>
      <xdr:col>6</xdr:col>
      <xdr:colOff>1285875</xdr:colOff>
      <xdr:row>12</xdr:row>
      <xdr:rowOff>95250</xdr:rowOff>
    </xdr:to>
    <xdr:pic>
      <xdr:nvPicPr>
        <xdr:cNvPr id="3" name="Рисунок 2" descr="2016-03-04 10-14-51 Скриншот экран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71851" y="809625"/>
          <a:ext cx="1095374" cy="197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130"/>
  <sheetViews>
    <sheetView showGridLines="0" topLeftCell="A121" workbookViewId="0">
      <selection activeCell="B8" sqref="B8:K8"/>
    </sheetView>
  </sheetViews>
  <sheetFormatPr defaultColWidth="9.140625" defaultRowHeight="12.75" x14ac:dyDescent="0.2"/>
  <cols>
    <col min="1" max="1" width="2.7109375" style="1" customWidth="1"/>
    <col min="2" max="2" width="30.7109375" style="35" customWidth="1"/>
    <col min="3" max="11" width="10.7109375" style="35" customWidth="1"/>
    <col min="12" max="16384" width="9.140625" style="1"/>
  </cols>
  <sheetData>
    <row r="1" spans="2:14" ht="21" customHeight="1" x14ac:dyDescent="0.2">
      <c r="B1" s="310"/>
      <c r="C1" s="311"/>
      <c r="D1" s="311"/>
      <c r="E1" s="311"/>
      <c r="F1" s="311"/>
      <c r="G1" s="311"/>
      <c r="H1" s="311"/>
      <c r="I1" s="311"/>
      <c r="J1" s="311"/>
      <c r="K1" s="312"/>
    </row>
    <row r="2" spans="2:14" ht="21" customHeight="1" x14ac:dyDescent="0.2">
      <c r="B2" s="313"/>
      <c r="C2" s="314"/>
      <c r="D2" s="314"/>
      <c r="E2" s="314"/>
      <c r="F2" s="314"/>
      <c r="G2" s="314"/>
      <c r="H2" s="314"/>
      <c r="I2" s="314"/>
      <c r="J2" s="314"/>
      <c r="K2" s="315"/>
    </row>
    <row r="3" spans="2:14" ht="24.75" customHeight="1" x14ac:dyDescent="0.2">
      <c r="B3" s="313"/>
      <c r="C3" s="314"/>
      <c r="D3" s="314"/>
      <c r="E3" s="314"/>
      <c r="F3" s="314"/>
      <c r="G3" s="314"/>
      <c r="H3" s="314"/>
      <c r="I3" s="314"/>
      <c r="J3" s="314"/>
      <c r="K3" s="315"/>
    </row>
    <row r="4" spans="2:14" ht="21" customHeight="1" x14ac:dyDescent="0.2">
      <c r="B4" s="316" t="s">
        <v>582</v>
      </c>
      <c r="C4" s="317"/>
      <c r="D4" s="317"/>
      <c r="E4" s="317"/>
      <c r="F4" s="317"/>
      <c r="G4" s="317"/>
      <c r="H4" s="317"/>
      <c r="I4" s="317"/>
      <c r="J4" s="317"/>
      <c r="K4" s="318"/>
    </row>
    <row r="5" spans="2:14" ht="21" customHeight="1" x14ac:dyDescent="0.2">
      <c r="B5" s="319" t="s">
        <v>583</v>
      </c>
      <c r="C5" s="320"/>
      <c r="D5" s="320"/>
      <c r="E5" s="320"/>
      <c r="F5" s="320"/>
      <c r="G5" s="320"/>
      <c r="H5" s="320"/>
      <c r="I5" s="320"/>
      <c r="J5" s="320"/>
      <c r="K5" s="321"/>
    </row>
    <row r="6" spans="2:14" ht="21" customHeight="1" x14ac:dyDescent="0.2">
      <c r="B6" s="322" t="s">
        <v>584</v>
      </c>
      <c r="C6" s="320"/>
      <c r="D6" s="320"/>
      <c r="E6" s="320"/>
      <c r="F6" s="320"/>
      <c r="G6" s="320"/>
      <c r="H6" s="320"/>
      <c r="I6" s="320"/>
      <c r="J6" s="320"/>
      <c r="K6" s="321"/>
    </row>
    <row r="7" spans="2:14" ht="21" customHeight="1" x14ac:dyDescent="0.2">
      <c r="B7" s="316" t="s">
        <v>579</v>
      </c>
      <c r="C7" s="317"/>
      <c r="D7" s="317"/>
      <c r="E7" s="317"/>
      <c r="F7" s="317"/>
      <c r="G7" s="317"/>
      <c r="H7" s="317"/>
      <c r="I7" s="317"/>
      <c r="J7" s="317"/>
      <c r="K7" s="318"/>
    </row>
    <row r="8" spans="2:14" ht="21" customHeight="1" thickBot="1" x14ac:dyDescent="0.25">
      <c r="B8" s="335" t="s">
        <v>481</v>
      </c>
      <c r="C8" s="336"/>
      <c r="D8" s="336"/>
      <c r="E8" s="336"/>
      <c r="F8" s="336"/>
      <c r="G8" s="336"/>
      <c r="H8" s="336"/>
      <c r="I8" s="336"/>
      <c r="J8" s="336"/>
      <c r="K8" s="337"/>
    </row>
    <row r="9" spans="2:14" ht="15.75" customHeight="1" thickBot="1" x14ac:dyDescent="0.25"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2:14" ht="36" customHeight="1" thickBot="1" x14ac:dyDescent="0.25">
      <c r="B10" s="323" t="s">
        <v>248</v>
      </c>
      <c r="C10" s="324"/>
      <c r="D10" s="324"/>
      <c r="E10" s="324"/>
      <c r="F10" s="324"/>
      <c r="G10" s="324"/>
      <c r="H10" s="324"/>
      <c r="I10" s="324"/>
      <c r="J10" s="324"/>
      <c r="K10" s="325"/>
    </row>
    <row r="11" spans="2:14" ht="36" customHeight="1" thickBot="1" x14ac:dyDescent="0.25">
      <c r="B11" s="326" t="s">
        <v>237</v>
      </c>
      <c r="C11" s="327"/>
      <c r="D11" s="327"/>
      <c r="E11" s="328"/>
      <c r="F11" s="326" t="s">
        <v>243</v>
      </c>
      <c r="G11" s="327"/>
      <c r="H11" s="327"/>
      <c r="I11" s="327"/>
      <c r="J11" s="327"/>
      <c r="K11" s="328"/>
      <c r="L11" s="2"/>
      <c r="M11" s="2"/>
      <c r="N11" s="2"/>
    </row>
    <row r="12" spans="2:14" ht="18.75" customHeight="1" x14ac:dyDescent="0.3">
      <c r="B12" s="40"/>
      <c r="C12" s="37"/>
      <c r="D12" s="37"/>
      <c r="E12" s="41"/>
      <c r="F12" s="40"/>
      <c r="G12" s="25"/>
      <c r="H12" s="25"/>
      <c r="I12" s="25"/>
      <c r="J12" s="25"/>
      <c r="K12" s="42"/>
      <c r="L12" s="2"/>
      <c r="M12" s="2"/>
      <c r="N12" s="2"/>
    </row>
    <row r="13" spans="2:14" ht="18.75" customHeight="1" x14ac:dyDescent="0.3">
      <c r="B13" s="40"/>
      <c r="C13" s="308" t="s">
        <v>238</v>
      </c>
      <c r="D13" s="308"/>
      <c r="E13" s="309"/>
      <c r="F13" s="40"/>
      <c r="G13" s="25"/>
      <c r="H13" s="25"/>
      <c r="I13" s="308" t="s">
        <v>238</v>
      </c>
      <c r="J13" s="308"/>
      <c r="K13" s="309"/>
      <c r="L13" s="2"/>
      <c r="M13" s="2"/>
      <c r="N13" s="2"/>
    </row>
    <row r="14" spans="2:14" ht="18.75" customHeight="1" x14ac:dyDescent="0.3">
      <c r="B14" s="40"/>
      <c r="C14" s="306" t="s">
        <v>239</v>
      </c>
      <c r="D14" s="306"/>
      <c r="E14" s="307"/>
      <c r="F14" s="40"/>
      <c r="G14" s="25"/>
      <c r="H14" s="25"/>
      <c r="I14" s="306" t="s">
        <v>485</v>
      </c>
      <c r="J14" s="306"/>
      <c r="K14" s="307"/>
      <c r="L14" s="2"/>
      <c r="M14" s="2"/>
      <c r="N14" s="2"/>
    </row>
    <row r="15" spans="2:14" ht="18.75" customHeight="1" x14ac:dyDescent="0.3">
      <c r="B15" s="40"/>
      <c r="C15" s="1"/>
      <c r="D15" s="1"/>
      <c r="E15" s="1"/>
      <c r="F15" s="40"/>
      <c r="G15" s="25"/>
      <c r="H15" s="25"/>
      <c r="I15" s="306" t="s">
        <v>484</v>
      </c>
      <c r="J15" s="306"/>
      <c r="K15" s="307"/>
      <c r="L15" s="2"/>
      <c r="M15" s="2"/>
      <c r="N15" s="2"/>
    </row>
    <row r="16" spans="2:14" ht="18.75" customHeight="1" x14ac:dyDescent="0.3">
      <c r="B16" s="40"/>
      <c r="C16" s="1"/>
      <c r="D16" s="1"/>
      <c r="E16" s="1"/>
      <c r="F16" s="40"/>
      <c r="G16" s="25"/>
      <c r="H16" s="25"/>
      <c r="I16" s="1"/>
      <c r="J16" s="74"/>
      <c r="K16" s="75"/>
      <c r="L16" s="2"/>
      <c r="M16" s="2"/>
      <c r="N16" s="2"/>
    </row>
    <row r="17" spans="2:14" ht="18.75" customHeight="1" x14ac:dyDescent="0.3">
      <c r="B17" s="40"/>
      <c r="C17" s="308" t="s">
        <v>240</v>
      </c>
      <c r="D17" s="308"/>
      <c r="E17" s="309"/>
      <c r="F17" s="40"/>
      <c r="G17" s="25"/>
      <c r="H17" s="25"/>
      <c r="I17" s="308" t="s">
        <v>240</v>
      </c>
      <c r="J17" s="308"/>
      <c r="K17" s="309"/>
      <c r="L17" s="2"/>
      <c r="M17" s="2"/>
      <c r="N17" s="2"/>
    </row>
    <row r="18" spans="2:14" ht="18.75" customHeight="1" x14ac:dyDescent="0.3">
      <c r="B18" s="40"/>
      <c r="C18" s="306" t="s">
        <v>241</v>
      </c>
      <c r="D18" s="306"/>
      <c r="E18" s="307"/>
      <c r="F18" s="40"/>
      <c r="G18" s="25"/>
      <c r="H18" s="25"/>
      <c r="I18" s="306" t="s">
        <v>487</v>
      </c>
      <c r="J18" s="306"/>
      <c r="K18" s="307"/>
      <c r="L18" s="2"/>
      <c r="M18" s="2"/>
      <c r="N18" s="2"/>
    </row>
    <row r="19" spans="2:14" ht="18.75" customHeight="1" x14ac:dyDescent="0.3">
      <c r="B19" s="40"/>
      <c r="C19" s="76"/>
      <c r="D19" s="76"/>
      <c r="E19" s="77"/>
      <c r="F19" s="40"/>
      <c r="G19" s="25"/>
      <c r="H19" s="25"/>
      <c r="I19" s="306" t="s">
        <v>486</v>
      </c>
      <c r="J19" s="306"/>
      <c r="K19" s="307"/>
      <c r="L19" s="2"/>
      <c r="M19" s="2"/>
      <c r="N19" s="2"/>
    </row>
    <row r="20" spans="2:14" ht="18.75" customHeight="1" x14ac:dyDescent="0.3">
      <c r="B20" s="40"/>
      <c r="C20" s="1"/>
      <c r="D20" s="1"/>
      <c r="E20" s="1"/>
      <c r="F20" s="40"/>
      <c r="G20" s="72"/>
      <c r="H20" s="72"/>
      <c r="I20" s="74"/>
      <c r="J20" s="74"/>
      <c r="K20" s="75"/>
      <c r="L20" s="2"/>
      <c r="M20" s="2"/>
      <c r="N20" s="2"/>
    </row>
    <row r="21" spans="2:14" ht="18.75" customHeight="1" x14ac:dyDescent="0.3">
      <c r="B21" s="40"/>
      <c r="C21" s="308" t="s">
        <v>488</v>
      </c>
      <c r="D21" s="308"/>
      <c r="E21" s="309"/>
      <c r="F21" s="40"/>
      <c r="G21" s="72"/>
      <c r="H21" s="72"/>
      <c r="I21" s="308" t="s">
        <v>489</v>
      </c>
      <c r="J21" s="308"/>
      <c r="K21" s="309"/>
      <c r="L21" s="2"/>
      <c r="M21" s="2"/>
      <c r="N21" s="2"/>
    </row>
    <row r="22" spans="2:14" ht="18.75" customHeight="1" x14ac:dyDescent="0.3">
      <c r="B22" s="40"/>
      <c r="C22" s="308"/>
      <c r="D22" s="308"/>
      <c r="E22" s="309"/>
      <c r="F22" s="40"/>
      <c r="G22" s="25"/>
      <c r="H22" s="25"/>
      <c r="I22" s="308"/>
      <c r="J22" s="308"/>
      <c r="K22" s="309"/>
      <c r="L22" s="2"/>
      <c r="M22" s="2"/>
      <c r="N22" s="2"/>
    </row>
    <row r="23" spans="2:14" ht="18.75" customHeight="1" thickBot="1" x14ac:dyDescent="0.35">
      <c r="B23" s="43"/>
      <c r="C23" s="44"/>
      <c r="D23" s="44"/>
      <c r="E23" s="45"/>
      <c r="F23" s="43"/>
      <c r="G23" s="44"/>
      <c r="H23" s="44"/>
      <c r="I23" s="60"/>
      <c r="J23" s="60"/>
      <c r="K23" s="61"/>
      <c r="L23" s="2"/>
      <c r="M23" s="2"/>
      <c r="N23" s="2"/>
    </row>
    <row r="24" spans="2:14" ht="36" customHeight="1" thickBot="1" x14ac:dyDescent="0.25">
      <c r="B24" s="326" t="s">
        <v>247</v>
      </c>
      <c r="C24" s="327"/>
      <c r="D24" s="327"/>
      <c r="E24" s="328"/>
      <c r="F24" s="326"/>
      <c r="G24" s="327"/>
      <c r="H24" s="327"/>
      <c r="I24" s="327"/>
      <c r="J24" s="327"/>
      <c r="K24" s="328"/>
      <c r="L24" s="2"/>
      <c r="M24" s="2"/>
      <c r="N24" s="2"/>
    </row>
    <row r="25" spans="2:14" ht="18.75" customHeight="1" x14ac:dyDescent="0.3">
      <c r="B25" s="39"/>
      <c r="C25" s="286"/>
      <c r="D25" s="286"/>
      <c r="E25" s="287"/>
      <c r="F25" s="350"/>
      <c r="G25" s="351"/>
      <c r="H25" s="351"/>
      <c r="I25" s="351"/>
      <c r="J25" s="351"/>
      <c r="K25" s="352"/>
      <c r="L25" s="2"/>
      <c r="M25" s="2"/>
      <c r="N25" s="2"/>
    </row>
    <row r="26" spans="2:14" ht="18.75" customHeight="1" x14ac:dyDescent="0.3">
      <c r="B26" s="40"/>
      <c r="C26" s="308" t="s">
        <v>238</v>
      </c>
      <c r="D26" s="308"/>
      <c r="E26" s="309"/>
      <c r="F26" s="353"/>
      <c r="G26" s="354"/>
      <c r="H26" s="354"/>
      <c r="I26" s="354"/>
      <c r="J26" s="354"/>
      <c r="K26" s="355"/>
      <c r="L26" s="2"/>
      <c r="M26" s="2"/>
      <c r="N26" s="2"/>
    </row>
    <row r="27" spans="2:14" ht="18.75" customHeight="1" x14ac:dyDescent="0.3">
      <c r="B27" s="40"/>
      <c r="C27" s="306" t="s">
        <v>245</v>
      </c>
      <c r="D27" s="306"/>
      <c r="E27" s="307"/>
      <c r="F27" s="353"/>
      <c r="G27" s="354"/>
      <c r="H27" s="354"/>
      <c r="I27" s="354"/>
      <c r="J27" s="354"/>
      <c r="K27" s="355"/>
      <c r="L27" s="2"/>
      <c r="M27" s="2"/>
      <c r="N27" s="2"/>
    </row>
    <row r="28" spans="2:14" ht="18.75" customHeight="1" x14ac:dyDescent="0.3">
      <c r="B28" s="40"/>
      <c r="C28" s="306"/>
      <c r="D28" s="306"/>
      <c r="E28" s="307"/>
      <c r="F28" s="353"/>
      <c r="G28" s="354"/>
      <c r="H28" s="354"/>
      <c r="I28" s="354"/>
      <c r="J28" s="354"/>
      <c r="K28" s="355"/>
      <c r="L28" s="2"/>
      <c r="M28" s="2"/>
      <c r="N28" s="2"/>
    </row>
    <row r="29" spans="2:14" ht="18.75" customHeight="1" x14ac:dyDescent="0.3">
      <c r="B29" s="40"/>
      <c r="C29" s="308"/>
      <c r="D29" s="308"/>
      <c r="E29" s="309"/>
      <c r="F29" s="353"/>
      <c r="G29" s="354"/>
      <c r="H29" s="354"/>
      <c r="I29" s="354"/>
      <c r="J29" s="354"/>
      <c r="K29" s="355"/>
      <c r="L29" s="2"/>
      <c r="M29" s="2"/>
      <c r="N29" s="2"/>
    </row>
    <row r="30" spans="2:14" ht="18.75" customHeight="1" x14ac:dyDescent="0.3">
      <c r="B30" s="40"/>
      <c r="C30" s="308" t="s">
        <v>240</v>
      </c>
      <c r="D30" s="308"/>
      <c r="E30" s="309"/>
      <c r="F30" s="353"/>
      <c r="G30" s="354"/>
      <c r="H30" s="354"/>
      <c r="I30" s="354"/>
      <c r="J30" s="354"/>
      <c r="K30" s="355"/>
      <c r="L30" s="2"/>
      <c r="M30" s="2"/>
      <c r="N30" s="2"/>
    </row>
    <row r="31" spans="2:14" ht="18.75" customHeight="1" x14ac:dyDescent="0.3">
      <c r="B31" s="40"/>
      <c r="C31" s="306" t="s">
        <v>487</v>
      </c>
      <c r="D31" s="306"/>
      <c r="E31" s="307"/>
      <c r="F31" s="353"/>
      <c r="G31" s="354"/>
      <c r="H31" s="354"/>
      <c r="I31" s="354"/>
      <c r="J31" s="354"/>
      <c r="K31" s="355"/>
      <c r="L31" s="2"/>
      <c r="M31" s="2"/>
      <c r="N31" s="2"/>
    </row>
    <row r="32" spans="2:14" ht="18.75" customHeight="1" x14ac:dyDescent="0.3">
      <c r="B32" s="40"/>
      <c r="C32" s="359" t="s">
        <v>486</v>
      </c>
      <c r="D32" s="359"/>
      <c r="E32" s="360"/>
      <c r="F32" s="353"/>
      <c r="G32" s="354"/>
      <c r="H32" s="354"/>
      <c r="I32" s="354"/>
      <c r="J32" s="354"/>
      <c r="K32" s="355"/>
      <c r="L32" s="2"/>
      <c r="M32" s="2"/>
      <c r="N32" s="2"/>
    </row>
    <row r="33" spans="2:14" ht="18.75" customHeight="1" x14ac:dyDescent="0.3">
      <c r="B33" s="40"/>
      <c r="C33" s="74"/>
      <c r="D33" s="74"/>
      <c r="E33" s="75"/>
      <c r="F33" s="353"/>
      <c r="G33" s="354"/>
      <c r="H33" s="354"/>
      <c r="I33" s="354"/>
      <c r="J33" s="354"/>
      <c r="K33" s="355"/>
      <c r="L33" s="2"/>
      <c r="M33" s="2"/>
      <c r="N33" s="2"/>
    </row>
    <row r="34" spans="2:14" ht="18.75" customHeight="1" x14ac:dyDescent="0.3">
      <c r="B34" s="40"/>
      <c r="C34" s="308" t="s">
        <v>490</v>
      </c>
      <c r="D34" s="308"/>
      <c r="E34" s="309"/>
      <c r="F34" s="353"/>
      <c r="G34" s="354"/>
      <c r="H34" s="354"/>
      <c r="I34" s="354"/>
      <c r="J34" s="354"/>
      <c r="K34" s="355"/>
      <c r="L34" s="2"/>
      <c r="M34" s="2"/>
      <c r="N34" s="2"/>
    </row>
    <row r="35" spans="2:14" ht="18.75" customHeight="1" x14ac:dyDescent="0.3">
      <c r="B35" s="40"/>
      <c r="C35" s="308"/>
      <c r="D35" s="308"/>
      <c r="E35" s="309"/>
      <c r="F35" s="353"/>
      <c r="G35" s="354"/>
      <c r="H35" s="354"/>
      <c r="I35" s="354"/>
      <c r="J35" s="354"/>
      <c r="K35" s="355"/>
      <c r="L35" s="2"/>
      <c r="M35" s="2"/>
      <c r="N35" s="2"/>
    </row>
    <row r="36" spans="2:14" ht="18.75" customHeight="1" thickBot="1" x14ac:dyDescent="0.35">
      <c r="B36" s="43"/>
      <c r="C36" s="78"/>
      <c r="D36" s="78"/>
      <c r="E36" s="79"/>
      <c r="F36" s="356"/>
      <c r="G36" s="357"/>
      <c r="H36" s="357"/>
      <c r="I36" s="357"/>
      <c r="J36" s="357"/>
      <c r="K36" s="358"/>
      <c r="L36" s="2"/>
      <c r="M36" s="2"/>
      <c r="N36" s="2"/>
    </row>
    <row r="37" spans="2:14" ht="18.75" customHeight="1" x14ac:dyDescent="0.2">
      <c r="B37" s="349" t="s">
        <v>483</v>
      </c>
      <c r="C37" s="349"/>
      <c r="D37" s="349"/>
      <c r="E37" s="349"/>
      <c r="F37" s="349"/>
      <c r="G37" s="349"/>
      <c r="H37" s="349"/>
      <c r="I37" s="349"/>
      <c r="J37" s="349"/>
      <c r="K37" s="349"/>
      <c r="L37" s="2"/>
      <c r="M37" s="2"/>
      <c r="N37" s="2"/>
    </row>
    <row r="38" spans="2:14" ht="59.25" customHeight="1" thickBot="1" x14ac:dyDescent="0.25">
      <c r="B38" s="348" t="s">
        <v>581</v>
      </c>
      <c r="C38" s="348"/>
      <c r="D38" s="348"/>
      <c r="E38" s="348"/>
      <c r="F38" s="348"/>
      <c r="G38" s="348"/>
      <c r="H38" s="348"/>
      <c r="I38" s="348"/>
      <c r="J38" s="348"/>
      <c r="K38" s="348"/>
      <c r="L38" s="2"/>
      <c r="M38" s="2"/>
      <c r="N38" s="2"/>
    </row>
    <row r="39" spans="2:14" ht="36" customHeight="1" thickBot="1" x14ac:dyDescent="0.25">
      <c r="B39" s="326" t="s">
        <v>482</v>
      </c>
      <c r="C39" s="327"/>
      <c r="D39" s="327"/>
      <c r="E39" s="327"/>
      <c r="F39" s="327"/>
      <c r="G39" s="327"/>
      <c r="H39" s="327"/>
      <c r="I39" s="327"/>
      <c r="J39" s="327"/>
      <c r="K39" s="328"/>
      <c r="L39" s="70"/>
      <c r="M39" s="2"/>
      <c r="N39" s="2"/>
    </row>
    <row r="40" spans="2:14" ht="19.5" customHeight="1" thickBot="1" x14ac:dyDescent="0.25">
      <c r="B40" s="375">
        <v>0.5</v>
      </c>
      <c r="C40" s="376"/>
      <c r="D40" s="372" t="s">
        <v>249</v>
      </c>
      <c r="E40" s="373"/>
      <c r="F40" s="373"/>
      <c r="G40" s="373"/>
      <c r="H40" s="373"/>
      <c r="I40" s="373"/>
      <c r="J40" s="373"/>
      <c r="K40" s="374"/>
      <c r="L40" s="2"/>
      <c r="M40" s="2"/>
      <c r="N40" s="2"/>
    </row>
    <row r="41" spans="2:14" ht="16.5" thickBot="1" x14ac:dyDescent="0.25">
      <c r="B41" s="377"/>
      <c r="C41" s="378"/>
      <c r="D41" s="103">
        <v>300</v>
      </c>
      <c r="E41" s="104">
        <v>400</v>
      </c>
      <c r="F41" s="104">
        <v>500</v>
      </c>
      <c r="G41" s="104">
        <v>600</v>
      </c>
      <c r="H41" s="104">
        <v>700</v>
      </c>
      <c r="I41" s="104">
        <v>800</v>
      </c>
      <c r="J41" s="104">
        <v>900</v>
      </c>
      <c r="K41" s="104">
        <v>1000</v>
      </c>
      <c r="M41" s="2"/>
      <c r="N41" s="2"/>
    </row>
    <row r="42" spans="2:14" ht="15.75" x14ac:dyDescent="0.25">
      <c r="B42" s="342" t="s">
        <v>492</v>
      </c>
      <c r="C42" s="343"/>
      <c r="D42" s="80">
        <v>162</v>
      </c>
      <c r="E42" s="81">
        <v>216</v>
      </c>
      <c r="F42" s="81">
        <v>206</v>
      </c>
      <c r="G42" s="81">
        <v>174</v>
      </c>
      <c r="H42" s="81">
        <v>147</v>
      </c>
      <c r="I42" s="81">
        <v>125</v>
      </c>
      <c r="J42" s="81" t="s">
        <v>480</v>
      </c>
      <c r="K42" s="82" t="s">
        <v>480</v>
      </c>
      <c r="M42" s="2"/>
      <c r="N42" s="2"/>
    </row>
    <row r="43" spans="2:14" ht="15.75" x14ac:dyDescent="0.25">
      <c r="B43" s="338" t="s">
        <v>493</v>
      </c>
      <c r="C43" s="339"/>
      <c r="D43" s="83">
        <v>120</v>
      </c>
      <c r="E43" s="84">
        <v>160</v>
      </c>
      <c r="F43" s="84">
        <v>200</v>
      </c>
      <c r="G43" s="84">
        <v>174</v>
      </c>
      <c r="H43" s="84">
        <v>147</v>
      </c>
      <c r="I43" s="84">
        <v>125</v>
      </c>
      <c r="J43" s="84" t="s">
        <v>480</v>
      </c>
      <c r="K43" s="85" t="s">
        <v>480</v>
      </c>
      <c r="M43" s="2"/>
      <c r="N43" s="2"/>
    </row>
    <row r="44" spans="2:14" ht="15.75" x14ac:dyDescent="0.25">
      <c r="B44" s="338" t="s">
        <v>494</v>
      </c>
      <c r="C44" s="339"/>
      <c r="D44" s="83">
        <v>100</v>
      </c>
      <c r="E44" s="84">
        <v>132</v>
      </c>
      <c r="F44" s="84">
        <v>165</v>
      </c>
      <c r="G44" s="84">
        <v>174</v>
      </c>
      <c r="H44" s="84">
        <v>147</v>
      </c>
      <c r="I44" s="84">
        <v>125</v>
      </c>
      <c r="J44" s="84" t="s">
        <v>480</v>
      </c>
      <c r="K44" s="85" t="s">
        <v>480</v>
      </c>
      <c r="M44" s="2"/>
      <c r="N44" s="2"/>
    </row>
    <row r="45" spans="2:14" ht="16.5" thickBot="1" x14ac:dyDescent="0.3">
      <c r="B45" s="340" t="s">
        <v>495</v>
      </c>
      <c r="C45" s="341"/>
      <c r="D45" s="86">
        <v>72</v>
      </c>
      <c r="E45" s="87">
        <v>96</v>
      </c>
      <c r="F45" s="87">
        <v>120</v>
      </c>
      <c r="G45" s="87">
        <v>144</v>
      </c>
      <c r="H45" s="87">
        <v>147</v>
      </c>
      <c r="I45" s="87">
        <v>125</v>
      </c>
      <c r="J45" s="87" t="s">
        <v>480</v>
      </c>
      <c r="K45" s="88" t="s">
        <v>480</v>
      </c>
      <c r="M45" s="2"/>
      <c r="N45" s="2"/>
    </row>
    <row r="46" spans="2:14" ht="15.75" x14ac:dyDescent="0.25">
      <c r="B46" s="342" t="s">
        <v>496</v>
      </c>
      <c r="C46" s="343"/>
      <c r="D46" s="80">
        <v>162</v>
      </c>
      <c r="E46" s="81">
        <v>215</v>
      </c>
      <c r="F46" s="81">
        <v>270</v>
      </c>
      <c r="G46" s="81">
        <v>325</v>
      </c>
      <c r="H46" s="81">
        <v>325</v>
      </c>
      <c r="I46" s="81">
        <v>325</v>
      </c>
      <c r="J46" s="81">
        <v>325</v>
      </c>
      <c r="K46" s="82">
        <v>325</v>
      </c>
      <c r="M46" s="2"/>
      <c r="N46" s="2"/>
    </row>
    <row r="47" spans="2:14" ht="15.75" x14ac:dyDescent="0.25">
      <c r="B47" s="338" t="s">
        <v>497</v>
      </c>
      <c r="C47" s="339"/>
      <c r="D47" s="83">
        <v>120</v>
      </c>
      <c r="E47" s="84">
        <v>160</v>
      </c>
      <c r="F47" s="84">
        <v>200</v>
      </c>
      <c r="G47" s="84">
        <v>240</v>
      </c>
      <c r="H47" s="84">
        <v>280</v>
      </c>
      <c r="I47" s="84">
        <v>320</v>
      </c>
      <c r="J47" s="84">
        <v>325</v>
      </c>
      <c r="K47" s="85">
        <v>325</v>
      </c>
      <c r="M47" s="2"/>
      <c r="N47" s="2"/>
    </row>
    <row r="48" spans="2:14" ht="15.75" x14ac:dyDescent="0.25">
      <c r="B48" s="338" t="s">
        <v>498</v>
      </c>
      <c r="C48" s="339"/>
      <c r="D48" s="83">
        <v>100</v>
      </c>
      <c r="E48" s="84">
        <v>132</v>
      </c>
      <c r="F48" s="84">
        <v>165</v>
      </c>
      <c r="G48" s="84">
        <v>200</v>
      </c>
      <c r="H48" s="84">
        <v>230</v>
      </c>
      <c r="I48" s="84">
        <v>265</v>
      </c>
      <c r="J48" s="84">
        <v>300</v>
      </c>
      <c r="K48" s="85">
        <v>325</v>
      </c>
      <c r="M48" s="2"/>
      <c r="N48" s="2"/>
    </row>
    <row r="49" spans="2:14" ht="16.5" thickBot="1" x14ac:dyDescent="0.3">
      <c r="B49" s="340" t="s">
        <v>499</v>
      </c>
      <c r="C49" s="341"/>
      <c r="D49" s="89">
        <v>72</v>
      </c>
      <c r="E49" s="90">
        <v>96</v>
      </c>
      <c r="F49" s="90">
        <v>120</v>
      </c>
      <c r="G49" s="90">
        <v>144</v>
      </c>
      <c r="H49" s="90">
        <v>170</v>
      </c>
      <c r="I49" s="90">
        <v>190</v>
      </c>
      <c r="J49" s="90">
        <v>215</v>
      </c>
      <c r="K49" s="91">
        <v>240</v>
      </c>
      <c r="M49" s="2"/>
      <c r="N49" s="2"/>
    </row>
    <row r="50" spans="2:14" ht="19.5" thickBot="1" x14ac:dyDescent="0.35">
      <c r="B50" s="346">
        <v>0.7</v>
      </c>
      <c r="C50" s="347"/>
      <c r="D50" s="103">
        <v>300</v>
      </c>
      <c r="E50" s="104">
        <v>400</v>
      </c>
      <c r="F50" s="104">
        <v>500</v>
      </c>
      <c r="G50" s="104">
        <v>600</v>
      </c>
      <c r="H50" s="104">
        <v>700</v>
      </c>
      <c r="I50" s="104">
        <v>800</v>
      </c>
      <c r="J50" s="104">
        <v>900</v>
      </c>
      <c r="K50" s="104">
        <v>1000</v>
      </c>
      <c r="M50" s="2"/>
      <c r="N50" s="2"/>
    </row>
    <row r="51" spans="2:14" ht="15.75" x14ac:dyDescent="0.25">
      <c r="B51" s="342" t="s">
        <v>500</v>
      </c>
      <c r="C51" s="343"/>
      <c r="D51" s="92">
        <v>285</v>
      </c>
      <c r="E51" s="93">
        <v>243</v>
      </c>
      <c r="F51" s="93">
        <v>206</v>
      </c>
      <c r="G51" s="93">
        <v>174</v>
      </c>
      <c r="H51" s="93">
        <v>147</v>
      </c>
      <c r="I51" s="93">
        <v>125</v>
      </c>
      <c r="J51" s="81" t="s">
        <v>480</v>
      </c>
      <c r="K51" s="82" t="s">
        <v>480</v>
      </c>
      <c r="M51" s="2"/>
      <c r="N51" s="2"/>
    </row>
    <row r="52" spans="2:14" ht="15.75" x14ac:dyDescent="0.25">
      <c r="B52" s="338" t="s">
        <v>501</v>
      </c>
      <c r="C52" s="339"/>
      <c r="D52" s="94">
        <v>222</v>
      </c>
      <c r="E52" s="95">
        <v>243</v>
      </c>
      <c r="F52" s="95">
        <v>206</v>
      </c>
      <c r="G52" s="95">
        <v>174</v>
      </c>
      <c r="H52" s="95">
        <v>147</v>
      </c>
      <c r="I52" s="95">
        <v>125</v>
      </c>
      <c r="J52" s="84" t="s">
        <v>480</v>
      </c>
      <c r="K52" s="85" t="s">
        <v>480</v>
      </c>
      <c r="M52" s="2"/>
      <c r="N52" s="2"/>
    </row>
    <row r="53" spans="2:14" ht="15.75" x14ac:dyDescent="0.25">
      <c r="B53" s="338" t="s">
        <v>502</v>
      </c>
      <c r="C53" s="339"/>
      <c r="D53" s="94">
        <v>180</v>
      </c>
      <c r="E53" s="95">
        <v>240</v>
      </c>
      <c r="F53" s="95">
        <v>206</v>
      </c>
      <c r="G53" s="95">
        <v>174</v>
      </c>
      <c r="H53" s="95">
        <v>147</v>
      </c>
      <c r="I53" s="95">
        <v>125</v>
      </c>
      <c r="J53" s="84" t="s">
        <v>480</v>
      </c>
      <c r="K53" s="85" t="s">
        <v>480</v>
      </c>
      <c r="M53" s="2"/>
      <c r="N53" s="2"/>
    </row>
    <row r="54" spans="2:14" ht="15.75" x14ac:dyDescent="0.25">
      <c r="B54" s="338" t="s">
        <v>503</v>
      </c>
      <c r="C54" s="339"/>
      <c r="D54" s="94">
        <v>129</v>
      </c>
      <c r="E54" s="95">
        <v>172</v>
      </c>
      <c r="F54" s="95">
        <v>206</v>
      </c>
      <c r="G54" s="95">
        <v>174</v>
      </c>
      <c r="H54" s="95">
        <v>147</v>
      </c>
      <c r="I54" s="95">
        <v>125</v>
      </c>
      <c r="J54" s="84" t="s">
        <v>480</v>
      </c>
      <c r="K54" s="85" t="s">
        <v>480</v>
      </c>
      <c r="M54" s="2"/>
      <c r="N54" s="2"/>
    </row>
    <row r="55" spans="2:14" ht="15.75" x14ac:dyDescent="0.25">
      <c r="B55" s="338" t="s">
        <v>504</v>
      </c>
      <c r="C55" s="339"/>
      <c r="D55" s="94">
        <v>93</v>
      </c>
      <c r="E55" s="95">
        <v>124</v>
      </c>
      <c r="F55" s="95">
        <v>155</v>
      </c>
      <c r="G55" s="95">
        <v>174</v>
      </c>
      <c r="H55" s="95">
        <v>147</v>
      </c>
      <c r="I55" s="95">
        <v>125</v>
      </c>
      <c r="J55" s="84" t="s">
        <v>480</v>
      </c>
      <c r="K55" s="85" t="s">
        <v>480</v>
      </c>
      <c r="M55" s="2"/>
      <c r="N55" s="2"/>
    </row>
    <row r="56" spans="2:14" ht="16.5" thickBot="1" x14ac:dyDescent="0.3">
      <c r="B56" s="340" t="s">
        <v>505</v>
      </c>
      <c r="C56" s="341"/>
      <c r="D56" s="96">
        <v>75</v>
      </c>
      <c r="E56" s="97">
        <v>100</v>
      </c>
      <c r="F56" s="97">
        <v>125</v>
      </c>
      <c r="G56" s="97">
        <v>150</v>
      </c>
      <c r="H56" s="97">
        <v>147</v>
      </c>
      <c r="I56" s="97">
        <v>125</v>
      </c>
      <c r="J56" s="90" t="s">
        <v>480</v>
      </c>
      <c r="K56" s="91" t="s">
        <v>480</v>
      </c>
      <c r="M56" s="2"/>
      <c r="N56" s="2"/>
    </row>
    <row r="57" spans="2:14" ht="15.75" x14ac:dyDescent="0.25">
      <c r="B57" s="379" t="s">
        <v>506</v>
      </c>
      <c r="C57" s="380"/>
      <c r="D57" s="98">
        <v>300</v>
      </c>
      <c r="E57" s="99">
        <v>325</v>
      </c>
      <c r="F57" s="99">
        <v>325</v>
      </c>
      <c r="G57" s="99">
        <v>325</v>
      </c>
      <c r="H57" s="99">
        <v>325</v>
      </c>
      <c r="I57" s="99">
        <v>325</v>
      </c>
      <c r="J57" s="99">
        <v>325</v>
      </c>
      <c r="K57" s="100">
        <v>325</v>
      </c>
      <c r="M57" s="2"/>
      <c r="N57" s="2"/>
    </row>
    <row r="58" spans="2:14" ht="15.75" x14ac:dyDescent="0.25">
      <c r="B58" s="338" t="s">
        <v>507</v>
      </c>
      <c r="C58" s="339"/>
      <c r="D58" s="94">
        <v>222</v>
      </c>
      <c r="E58" s="95">
        <v>295</v>
      </c>
      <c r="F58" s="95">
        <v>325</v>
      </c>
      <c r="G58" s="95">
        <v>325</v>
      </c>
      <c r="H58" s="95">
        <v>325</v>
      </c>
      <c r="I58" s="95">
        <v>325</v>
      </c>
      <c r="J58" s="95">
        <v>325</v>
      </c>
      <c r="K58" s="101">
        <v>325</v>
      </c>
      <c r="M58" s="2"/>
      <c r="N58" s="2"/>
    </row>
    <row r="59" spans="2:14" ht="15.75" x14ac:dyDescent="0.25">
      <c r="B59" s="338" t="s">
        <v>508</v>
      </c>
      <c r="C59" s="339"/>
      <c r="D59" s="94">
        <v>180</v>
      </c>
      <c r="E59" s="95">
        <v>240</v>
      </c>
      <c r="F59" s="95">
        <v>300</v>
      </c>
      <c r="G59" s="95">
        <v>325</v>
      </c>
      <c r="H59" s="95">
        <v>325</v>
      </c>
      <c r="I59" s="95">
        <v>325</v>
      </c>
      <c r="J59" s="95">
        <v>325</v>
      </c>
      <c r="K59" s="101">
        <v>325</v>
      </c>
      <c r="M59" s="2"/>
      <c r="N59" s="2"/>
    </row>
    <row r="60" spans="2:14" ht="15.75" x14ac:dyDescent="0.25">
      <c r="B60" s="338" t="s">
        <v>509</v>
      </c>
      <c r="C60" s="339"/>
      <c r="D60" s="94">
        <v>129</v>
      </c>
      <c r="E60" s="95">
        <v>172</v>
      </c>
      <c r="F60" s="95">
        <v>215</v>
      </c>
      <c r="G60" s="95">
        <v>260</v>
      </c>
      <c r="H60" s="95">
        <v>300</v>
      </c>
      <c r="I60" s="95">
        <v>325</v>
      </c>
      <c r="J60" s="95">
        <v>325</v>
      </c>
      <c r="K60" s="101">
        <v>325</v>
      </c>
      <c r="M60" s="2"/>
      <c r="N60" s="2"/>
    </row>
    <row r="61" spans="2:14" ht="15.75" x14ac:dyDescent="0.25">
      <c r="B61" s="338" t="s">
        <v>510</v>
      </c>
      <c r="C61" s="339"/>
      <c r="D61" s="94">
        <v>90</v>
      </c>
      <c r="E61" s="95">
        <v>125</v>
      </c>
      <c r="F61" s="95">
        <v>155</v>
      </c>
      <c r="G61" s="95">
        <v>185</v>
      </c>
      <c r="H61" s="95">
        <v>215</v>
      </c>
      <c r="I61" s="95">
        <v>250</v>
      </c>
      <c r="J61" s="95">
        <v>280</v>
      </c>
      <c r="K61" s="101">
        <v>310</v>
      </c>
      <c r="M61" s="2"/>
      <c r="N61" s="2"/>
    </row>
    <row r="62" spans="2:14" ht="16.5" thickBot="1" x14ac:dyDescent="0.3">
      <c r="B62" s="340" t="s">
        <v>511</v>
      </c>
      <c r="C62" s="341"/>
      <c r="D62" s="96">
        <v>75</v>
      </c>
      <c r="E62" s="97">
        <v>100</v>
      </c>
      <c r="F62" s="97">
        <v>150</v>
      </c>
      <c r="G62" s="97">
        <v>147</v>
      </c>
      <c r="H62" s="97">
        <v>125</v>
      </c>
      <c r="I62" s="97">
        <v>225</v>
      </c>
      <c r="J62" s="97">
        <v>250</v>
      </c>
      <c r="K62" s="102">
        <v>250</v>
      </c>
      <c r="M62" s="2"/>
      <c r="N62" s="2"/>
    </row>
    <row r="63" spans="2:14" ht="36" customHeight="1" thickBo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</row>
    <row r="64" spans="2:14" ht="36" customHeight="1" thickBot="1" x14ac:dyDescent="0.25">
      <c r="B64" s="326" t="s">
        <v>512</v>
      </c>
      <c r="C64" s="327"/>
      <c r="D64" s="327"/>
      <c r="E64" s="327"/>
      <c r="F64" s="327"/>
      <c r="G64" s="327"/>
      <c r="H64" s="327"/>
      <c r="I64" s="327"/>
      <c r="J64" s="327"/>
      <c r="K64" s="328"/>
      <c r="L64" s="2"/>
      <c r="M64" s="2"/>
      <c r="N64" s="2"/>
    </row>
    <row r="65" spans="2:14" ht="19.5" customHeight="1" thickBot="1" x14ac:dyDescent="0.25">
      <c r="B65" s="344" t="s">
        <v>491</v>
      </c>
      <c r="C65" s="364" t="s">
        <v>249</v>
      </c>
      <c r="D65" s="365"/>
      <c r="E65" s="365"/>
      <c r="F65" s="365"/>
      <c r="G65" s="365"/>
      <c r="H65" s="365"/>
      <c r="I65" s="365"/>
      <c r="J65" s="365"/>
      <c r="K65" s="366"/>
      <c r="L65" s="2"/>
      <c r="M65" s="2"/>
      <c r="N65" s="2"/>
    </row>
    <row r="66" spans="2:14" ht="16.5" customHeight="1" thickBot="1" x14ac:dyDescent="0.25">
      <c r="B66" s="345"/>
      <c r="C66" s="105">
        <v>300</v>
      </c>
      <c r="D66" s="106">
        <v>400</v>
      </c>
      <c r="E66" s="106">
        <v>500</v>
      </c>
      <c r="F66" s="106">
        <v>600</v>
      </c>
      <c r="G66" s="106">
        <v>700</v>
      </c>
      <c r="H66" s="106">
        <v>800</v>
      </c>
      <c r="I66" s="106">
        <v>900</v>
      </c>
      <c r="J66" s="106">
        <v>1000</v>
      </c>
      <c r="K66" s="107">
        <v>1100</v>
      </c>
      <c r="L66" s="2"/>
      <c r="M66" s="2"/>
      <c r="N66" s="2"/>
    </row>
    <row r="67" spans="2:14" ht="15.75" customHeight="1" x14ac:dyDescent="0.25">
      <c r="B67" s="111" t="s">
        <v>251</v>
      </c>
      <c r="C67" s="108">
        <v>800</v>
      </c>
      <c r="D67" s="109">
        <v>780</v>
      </c>
      <c r="E67" s="109">
        <v>600</v>
      </c>
      <c r="F67" s="109">
        <v>450</v>
      </c>
      <c r="G67" s="109">
        <v>360</v>
      </c>
      <c r="H67" s="109">
        <v>300</v>
      </c>
      <c r="I67" s="109">
        <v>260</v>
      </c>
      <c r="J67" s="109">
        <v>225</v>
      </c>
      <c r="K67" s="110">
        <v>195</v>
      </c>
      <c r="L67" s="2"/>
      <c r="M67" s="2"/>
      <c r="N67" s="2"/>
    </row>
    <row r="68" spans="2:14" ht="15.75" customHeight="1" x14ac:dyDescent="0.25">
      <c r="B68" s="111" t="s">
        <v>252</v>
      </c>
      <c r="C68" s="83">
        <v>800</v>
      </c>
      <c r="D68" s="84">
        <v>800</v>
      </c>
      <c r="E68" s="84">
        <v>800</v>
      </c>
      <c r="F68" s="84">
        <v>600</v>
      </c>
      <c r="G68" s="84">
        <v>480</v>
      </c>
      <c r="H68" s="84">
        <v>400</v>
      </c>
      <c r="I68" s="84">
        <v>350</v>
      </c>
      <c r="J68" s="84">
        <v>300</v>
      </c>
      <c r="K68" s="85">
        <v>260</v>
      </c>
      <c r="L68" s="2"/>
      <c r="M68" s="2"/>
      <c r="N68" s="2"/>
    </row>
    <row r="69" spans="2:14" ht="15.75" customHeight="1" x14ac:dyDescent="0.25">
      <c r="B69" s="111" t="s">
        <v>253</v>
      </c>
      <c r="C69" s="83">
        <v>800</v>
      </c>
      <c r="D69" s="84">
        <v>800</v>
      </c>
      <c r="E69" s="84">
        <v>800</v>
      </c>
      <c r="F69" s="84">
        <v>750</v>
      </c>
      <c r="G69" s="84">
        <v>600</v>
      </c>
      <c r="H69" s="84">
        <v>500</v>
      </c>
      <c r="I69" s="84">
        <v>435</v>
      </c>
      <c r="J69" s="84">
        <v>375</v>
      </c>
      <c r="K69" s="85">
        <v>325</v>
      </c>
      <c r="L69" s="2"/>
      <c r="M69" s="2"/>
      <c r="N69" s="2"/>
    </row>
    <row r="70" spans="2:14" ht="15.75" customHeight="1" x14ac:dyDescent="0.25">
      <c r="B70" s="111" t="s">
        <v>254</v>
      </c>
      <c r="C70" s="83">
        <v>800</v>
      </c>
      <c r="D70" s="84">
        <v>800</v>
      </c>
      <c r="E70" s="84">
        <v>800</v>
      </c>
      <c r="F70" s="84">
        <v>800</v>
      </c>
      <c r="G70" s="84">
        <v>720</v>
      </c>
      <c r="H70" s="84">
        <v>600</v>
      </c>
      <c r="I70" s="84">
        <v>520</v>
      </c>
      <c r="J70" s="84">
        <v>450</v>
      </c>
      <c r="K70" s="85">
        <v>390</v>
      </c>
      <c r="L70" s="2"/>
      <c r="M70" s="2"/>
      <c r="N70" s="2"/>
    </row>
    <row r="71" spans="2:14" ht="15.75" customHeight="1" x14ac:dyDescent="0.25">
      <c r="B71" s="111" t="s">
        <v>255</v>
      </c>
      <c r="C71" s="83">
        <v>750</v>
      </c>
      <c r="D71" s="84">
        <v>750</v>
      </c>
      <c r="E71" s="84">
        <v>750</v>
      </c>
      <c r="F71" s="84">
        <v>750</v>
      </c>
      <c r="G71" s="84">
        <v>750</v>
      </c>
      <c r="H71" s="84">
        <v>700</v>
      </c>
      <c r="I71" s="84">
        <v>610</v>
      </c>
      <c r="J71" s="84">
        <v>525</v>
      </c>
      <c r="K71" s="85">
        <v>455</v>
      </c>
      <c r="L71" s="2"/>
      <c r="M71" s="2"/>
      <c r="N71" s="2"/>
    </row>
    <row r="72" spans="2:14" ht="15.75" customHeight="1" x14ac:dyDescent="0.25">
      <c r="B72" s="111" t="s">
        <v>256</v>
      </c>
      <c r="C72" s="83">
        <v>660</v>
      </c>
      <c r="D72" s="84">
        <v>660</v>
      </c>
      <c r="E72" s="84">
        <v>660</v>
      </c>
      <c r="F72" s="84">
        <v>660</v>
      </c>
      <c r="G72" s="84">
        <v>660</v>
      </c>
      <c r="H72" s="84">
        <v>660</v>
      </c>
      <c r="I72" s="84">
        <v>660</v>
      </c>
      <c r="J72" s="84">
        <v>600</v>
      </c>
      <c r="K72" s="85">
        <v>520</v>
      </c>
      <c r="L72" s="2"/>
      <c r="M72" s="2"/>
      <c r="N72" s="2"/>
    </row>
    <row r="73" spans="2:14" ht="15.75" customHeight="1" x14ac:dyDescent="0.25">
      <c r="B73" s="111" t="s">
        <v>257</v>
      </c>
      <c r="C73" s="83">
        <v>600</v>
      </c>
      <c r="D73" s="84">
        <v>600</v>
      </c>
      <c r="E73" s="84">
        <v>600</v>
      </c>
      <c r="F73" s="84">
        <v>600</v>
      </c>
      <c r="G73" s="84">
        <v>600</v>
      </c>
      <c r="H73" s="84">
        <v>600</v>
      </c>
      <c r="I73" s="84">
        <v>600</v>
      </c>
      <c r="J73" s="84">
        <v>600</v>
      </c>
      <c r="K73" s="85">
        <v>585</v>
      </c>
      <c r="L73" s="2"/>
      <c r="M73" s="2"/>
      <c r="N73" s="2"/>
    </row>
    <row r="74" spans="2:14" ht="15.75" customHeight="1" thickBot="1" x14ac:dyDescent="0.3">
      <c r="B74" s="112" t="s">
        <v>258</v>
      </c>
      <c r="C74" s="89">
        <v>450</v>
      </c>
      <c r="D74" s="90">
        <v>450</v>
      </c>
      <c r="E74" s="90">
        <v>450</v>
      </c>
      <c r="F74" s="90">
        <v>450</v>
      </c>
      <c r="G74" s="90">
        <v>450</v>
      </c>
      <c r="H74" s="90">
        <v>450</v>
      </c>
      <c r="I74" s="90">
        <v>450</v>
      </c>
      <c r="J74" s="90">
        <v>450</v>
      </c>
      <c r="K74" s="91">
        <v>450</v>
      </c>
      <c r="L74" s="2"/>
      <c r="M74" s="2"/>
      <c r="N74" s="2"/>
    </row>
    <row r="75" spans="2:14" ht="36" customHeight="1" thickBot="1" x14ac:dyDescent="0.25">
      <c r="B75" s="66"/>
      <c r="C75" s="57"/>
      <c r="D75" s="57"/>
      <c r="E75" s="57"/>
      <c r="F75" s="57"/>
      <c r="G75" s="57"/>
      <c r="H75" s="57"/>
      <c r="I75" s="57"/>
      <c r="J75" s="57"/>
      <c r="K75" s="57"/>
      <c r="L75" s="2"/>
      <c r="M75" s="2"/>
      <c r="N75" s="2"/>
    </row>
    <row r="76" spans="2:14" ht="36" customHeight="1" thickBot="1" x14ac:dyDescent="0.25">
      <c r="B76" s="326" t="s">
        <v>513</v>
      </c>
      <c r="C76" s="327"/>
      <c r="D76" s="327"/>
      <c r="E76" s="327"/>
      <c r="F76" s="327"/>
      <c r="G76" s="327"/>
      <c r="H76" s="327"/>
      <c r="I76" s="327"/>
      <c r="J76" s="327"/>
      <c r="K76" s="328"/>
      <c r="L76" s="2"/>
      <c r="M76" s="2"/>
      <c r="N76" s="2"/>
    </row>
    <row r="77" spans="2:14" ht="19.5" customHeight="1" thickBot="1" x14ac:dyDescent="0.25">
      <c r="B77" s="344" t="s">
        <v>292</v>
      </c>
      <c r="C77" s="364" t="s">
        <v>249</v>
      </c>
      <c r="D77" s="365"/>
      <c r="E77" s="365"/>
      <c r="F77" s="365"/>
      <c r="G77" s="365"/>
      <c r="H77" s="365"/>
      <c r="I77" s="365"/>
      <c r="J77" s="365"/>
      <c r="K77" s="366"/>
      <c r="L77" s="2"/>
      <c r="M77" s="2"/>
      <c r="N77" s="2"/>
    </row>
    <row r="78" spans="2:14" ht="16.5" customHeight="1" thickBot="1" x14ac:dyDescent="0.25">
      <c r="B78" s="345"/>
      <c r="C78" s="105">
        <v>300</v>
      </c>
      <c r="D78" s="106">
        <v>400</v>
      </c>
      <c r="E78" s="106">
        <v>500</v>
      </c>
      <c r="F78" s="106">
        <v>600</v>
      </c>
      <c r="G78" s="106">
        <v>700</v>
      </c>
      <c r="H78" s="106">
        <v>800</v>
      </c>
      <c r="I78" s="106">
        <v>900</v>
      </c>
      <c r="J78" s="106">
        <v>1000</v>
      </c>
      <c r="K78" s="107">
        <v>1100</v>
      </c>
      <c r="L78" s="2"/>
      <c r="M78" s="2"/>
      <c r="N78" s="2"/>
    </row>
    <row r="79" spans="2:14" ht="15.75" customHeight="1" x14ac:dyDescent="0.25">
      <c r="B79" s="111" t="s">
        <v>251</v>
      </c>
      <c r="C79" s="108">
        <v>800</v>
      </c>
      <c r="D79" s="109">
        <v>702</v>
      </c>
      <c r="E79" s="109">
        <v>540</v>
      </c>
      <c r="F79" s="109">
        <v>405</v>
      </c>
      <c r="G79" s="109">
        <v>320</v>
      </c>
      <c r="H79" s="109">
        <v>270</v>
      </c>
      <c r="I79" s="109">
        <v>230</v>
      </c>
      <c r="J79" s="109">
        <v>200</v>
      </c>
      <c r="K79" s="110">
        <v>175</v>
      </c>
      <c r="L79" s="2"/>
      <c r="M79" s="2"/>
      <c r="N79" s="2"/>
    </row>
    <row r="80" spans="2:14" ht="15.75" customHeight="1" x14ac:dyDescent="0.25">
      <c r="B80" s="111" t="s">
        <v>252</v>
      </c>
      <c r="C80" s="83">
        <v>800</v>
      </c>
      <c r="D80" s="84">
        <v>800</v>
      </c>
      <c r="E80" s="84">
        <v>720</v>
      </c>
      <c r="F80" s="84">
        <v>540</v>
      </c>
      <c r="G80" s="84">
        <v>430</v>
      </c>
      <c r="H80" s="84">
        <v>360</v>
      </c>
      <c r="I80" s="84">
        <v>315</v>
      </c>
      <c r="J80" s="84">
        <v>270</v>
      </c>
      <c r="K80" s="85">
        <v>230</v>
      </c>
      <c r="L80" s="2"/>
      <c r="M80" s="2"/>
      <c r="N80" s="2"/>
    </row>
    <row r="81" spans="2:14" ht="15.75" customHeight="1" x14ac:dyDescent="0.25">
      <c r="B81" s="111" t="s">
        <v>253</v>
      </c>
      <c r="C81" s="83">
        <v>800</v>
      </c>
      <c r="D81" s="84">
        <v>800</v>
      </c>
      <c r="E81" s="84">
        <v>800</v>
      </c>
      <c r="F81" s="84">
        <v>675</v>
      </c>
      <c r="G81" s="84">
        <v>540</v>
      </c>
      <c r="H81" s="84">
        <v>450</v>
      </c>
      <c r="I81" s="84">
        <v>390</v>
      </c>
      <c r="J81" s="84">
        <v>335</v>
      </c>
      <c r="K81" s="85">
        <v>290</v>
      </c>
      <c r="L81" s="2"/>
      <c r="M81" s="2"/>
      <c r="N81" s="2"/>
    </row>
    <row r="82" spans="2:14" ht="15.75" customHeight="1" x14ac:dyDescent="0.25">
      <c r="B82" s="111" t="s">
        <v>254</v>
      </c>
      <c r="C82" s="83">
        <v>800</v>
      </c>
      <c r="D82" s="84">
        <v>800</v>
      </c>
      <c r="E82" s="84">
        <v>800</v>
      </c>
      <c r="F82" s="84">
        <v>800</v>
      </c>
      <c r="G82" s="84">
        <v>645</v>
      </c>
      <c r="H82" s="84">
        <v>540</v>
      </c>
      <c r="I82" s="84">
        <v>465</v>
      </c>
      <c r="J82" s="84">
        <v>405</v>
      </c>
      <c r="K82" s="85">
        <v>350</v>
      </c>
      <c r="L82" s="2"/>
      <c r="M82" s="2"/>
      <c r="N82" s="2"/>
    </row>
    <row r="83" spans="2:14" ht="15.75" customHeight="1" x14ac:dyDescent="0.25">
      <c r="B83" s="111" t="s">
        <v>255</v>
      </c>
      <c r="C83" s="83">
        <v>750</v>
      </c>
      <c r="D83" s="84">
        <v>750</v>
      </c>
      <c r="E83" s="84">
        <v>750</v>
      </c>
      <c r="F83" s="84">
        <v>750</v>
      </c>
      <c r="G83" s="84">
        <v>750</v>
      </c>
      <c r="H83" s="84">
        <v>630</v>
      </c>
      <c r="I83" s="84">
        <v>545</v>
      </c>
      <c r="J83" s="84">
        <v>470</v>
      </c>
      <c r="K83" s="85">
        <v>405</v>
      </c>
      <c r="L83" s="2"/>
      <c r="M83" s="2"/>
      <c r="N83" s="2"/>
    </row>
    <row r="84" spans="2:14" ht="15.75" customHeight="1" x14ac:dyDescent="0.25">
      <c r="B84" s="111" t="s">
        <v>256</v>
      </c>
      <c r="C84" s="83">
        <v>660</v>
      </c>
      <c r="D84" s="84">
        <v>660</v>
      </c>
      <c r="E84" s="84">
        <v>660</v>
      </c>
      <c r="F84" s="84">
        <v>660</v>
      </c>
      <c r="G84" s="84">
        <v>660</v>
      </c>
      <c r="H84" s="84">
        <v>660</v>
      </c>
      <c r="I84" s="84">
        <v>620</v>
      </c>
      <c r="J84" s="84">
        <v>540</v>
      </c>
      <c r="K84" s="85">
        <v>465</v>
      </c>
      <c r="L84" s="2"/>
      <c r="M84" s="2"/>
      <c r="N84" s="2"/>
    </row>
    <row r="85" spans="2:14" ht="15.75" customHeight="1" x14ac:dyDescent="0.25">
      <c r="B85" s="111" t="s">
        <v>257</v>
      </c>
      <c r="C85" s="83">
        <v>600</v>
      </c>
      <c r="D85" s="84">
        <v>600</v>
      </c>
      <c r="E85" s="84">
        <v>600</v>
      </c>
      <c r="F85" s="84">
        <v>600</v>
      </c>
      <c r="G85" s="84">
        <v>600</v>
      </c>
      <c r="H85" s="84">
        <v>600</v>
      </c>
      <c r="I85" s="84">
        <v>600</v>
      </c>
      <c r="J85" s="84">
        <v>600</v>
      </c>
      <c r="K85" s="85">
        <v>525</v>
      </c>
      <c r="L85" s="2"/>
      <c r="M85" s="2"/>
      <c r="N85" s="2"/>
    </row>
    <row r="86" spans="2:14" ht="15.75" customHeight="1" thickBot="1" x14ac:dyDescent="0.3">
      <c r="B86" s="112" t="s">
        <v>258</v>
      </c>
      <c r="C86" s="89">
        <v>450</v>
      </c>
      <c r="D86" s="90">
        <v>450</v>
      </c>
      <c r="E86" s="90">
        <v>450</v>
      </c>
      <c r="F86" s="90">
        <v>450</v>
      </c>
      <c r="G86" s="90">
        <v>450</v>
      </c>
      <c r="H86" s="90">
        <v>450</v>
      </c>
      <c r="I86" s="90">
        <v>450</v>
      </c>
      <c r="J86" s="90">
        <v>450</v>
      </c>
      <c r="K86" s="91">
        <v>450</v>
      </c>
      <c r="L86" s="2"/>
      <c r="M86" s="2"/>
      <c r="N86" s="2"/>
    </row>
    <row r="87" spans="2:14" ht="36" customHeight="1" thickBot="1" x14ac:dyDescent="0.25">
      <c r="B87" s="66"/>
      <c r="C87" s="57"/>
      <c r="D87" s="57"/>
      <c r="E87" s="57"/>
      <c r="F87" s="57"/>
      <c r="G87" s="57"/>
      <c r="H87" s="57"/>
      <c r="I87" s="57"/>
      <c r="J87" s="57"/>
      <c r="K87" s="57"/>
      <c r="L87" s="2"/>
      <c r="M87" s="2"/>
      <c r="N87" s="2"/>
    </row>
    <row r="88" spans="2:14" ht="36" customHeight="1" thickBot="1" x14ac:dyDescent="0.25">
      <c r="B88" s="326" t="s">
        <v>514</v>
      </c>
      <c r="C88" s="327"/>
      <c r="D88" s="327"/>
      <c r="E88" s="327"/>
      <c r="F88" s="327"/>
      <c r="G88" s="327"/>
      <c r="H88" s="327"/>
      <c r="I88" s="327"/>
      <c r="J88" s="327"/>
      <c r="K88" s="328"/>
      <c r="L88" s="2"/>
      <c r="M88" s="2"/>
      <c r="N88" s="2"/>
    </row>
    <row r="89" spans="2:14" ht="16.5" customHeight="1" thickBot="1" x14ac:dyDescent="0.3">
      <c r="B89" s="370" t="s">
        <v>260</v>
      </c>
      <c r="C89" s="371"/>
      <c r="D89" s="105">
        <v>750</v>
      </c>
      <c r="E89" s="106">
        <v>1000</v>
      </c>
      <c r="F89" s="106">
        <v>1250</v>
      </c>
      <c r="G89" s="106">
        <v>1500</v>
      </c>
      <c r="H89" s="106">
        <v>1750</v>
      </c>
      <c r="I89" s="106">
        <v>2000</v>
      </c>
      <c r="J89" s="106">
        <v>2250</v>
      </c>
      <c r="K89" s="107">
        <v>2500</v>
      </c>
      <c r="L89" s="2"/>
      <c r="M89" s="2"/>
      <c r="N89" s="2"/>
    </row>
    <row r="90" spans="2:14" ht="15.75" customHeight="1" thickBot="1" x14ac:dyDescent="0.3">
      <c r="B90" s="370" t="s">
        <v>259</v>
      </c>
      <c r="C90" s="371"/>
      <c r="D90" s="113">
        <v>1000</v>
      </c>
      <c r="E90" s="114">
        <v>1000</v>
      </c>
      <c r="F90" s="114">
        <v>1000</v>
      </c>
      <c r="G90" s="114">
        <v>900</v>
      </c>
      <c r="H90" s="114">
        <v>750</v>
      </c>
      <c r="I90" s="114">
        <v>660</v>
      </c>
      <c r="J90" s="114">
        <v>600</v>
      </c>
      <c r="K90" s="115">
        <v>450</v>
      </c>
      <c r="L90" s="2"/>
      <c r="M90" s="2"/>
      <c r="N90" s="2"/>
    </row>
    <row r="91" spans="2:14" ht="36" customHeight="1" thickBot="1" x14ac:dyDescent="0.3">
      <c r="B91" s="38"/>
      <c r="C91" s="38"/>
      <c r="D91" s="57"/>
      <c r="E91" s="57"/>
      <c r="F91" s="57"/>
      <c r="G91" s="57"/>
      <c r="H91" s="57"/>
      <c r="I91" s="57"/>
      <c r="J91" s="57"/>
      <c r="K91" s="57"/>
      <c r="L91" s="2"/>
      <c r="M91" s="2"/>
      <c r="N91" s="2"/>
    </row>
    <row r="92" spans="2:14" ht="36" customHeight="1" thickBot="1" x14ac:dyDescent="0.25">
      <c r="B92" s="332" t="s">
        <v>515</v>
      </c>
      <c r="C92" s="333"/>
      <c r="D92" s="333"/>
      <c r="E92" s="333"/>
      <c r="F92" s="324"/>
      <c r="G92" s="324"/>
      <c r="H92" s="324"/>
      <c r="I92" s="324"/>
      <c r="J92" s="324"/>
      <c r="K92" s="325"/>
      <c r="L92" s="2"/>
      <c r="M92" s="2"/>
      <c r="N92" s="2"/>
    </row>
    <row r="93" spans="2:14" ht="16.5" customHeight="1" thickBot="1" x14ac:dyDescent="0.3">
      <c r="B93" s="361" t="s">
        <v>273</v>
      </c>
      <c r="C93" s="362"/>
      <c r="D93" s="362"/>
      <c r="E93" s="363"/>
      <c r="F93" s="118">
        <v>300</v>
      </c>
      <c r="G93" s="119">
        <v>400</v>
      </c>
      <c r="H93" s="119">
        <v>500</v>
      </c>
      <c r="I93" s="119">
        <v>600</v>
      </c>
      <c r="J93" s="119">
        <v>700</v>
      </c>
      <c r="K93" s="120">
        <v>800</v>
      </c>
      <c r="L93" s="2"/>
      <c r="M93" s="2"/>
      <c r="N93" s="2"/>
    </row>
    <row r="94" spans="2:14" ht="15.75" customHeight="1" x14ac:dyDescent="0.25">
      <c r="B94" s="367" t="s">
        <v>274</v>
      </c>
      <c r="C94" s="368"/>
      <c r="D94" s="368"/>
      <c r="E94" s="369"/>
      <c r="F94" s="116" t="s">
        <v>263</v>
      </c>
      <c r="G94" s="81" t="s">
        <v>265</v>
      </c>
      <c r="H94" s="81" t="s">
        <v>267</v>
      </c>
      <c r="I94" s="81" t="s">
        <v>480</v>
      </c>
      <c r="J94" s="81" t="s">
        <v>480</v>
      </c>
      <c r="K94" s="82" t="s">
        <v>480</v>
      </c>
      <c r="L94" s="2"/>
      <c r="M94" s="2"/>
      <c r="N94" s="2"/>
    </row>
    <row r="95" spans="2:14" ht="15.75" customHeight="1" thickBot="1" x14ac:dyDescent="0.3">
      <c r="B95" s="329" t="s">
        <v>272</v>
      </c>
      <c r="C95" s="330"/>
      <c r="D95" s="330"/>
      <c r="E95" s="331"/>
      <c r="F95" s="117" t="s">
        <v>264</v>
      </c>
      <c r="G95" s="90" t="s">
        <v>266</v>
      </c>
      <c r="H95" s="90" t="s">
        <v>268</v>
      </c>
      <c r="I95" s="90" t="s">
        <v>269</v>
      </c>
      <c r="J95" s="90" t="s">
        <v>270</v>
      </c>
      <c r="K95" s="91" t="s">
        <v>271</v>
      </c>
      <c r="L95" s="2"/>
      <c r="M95" s="2"/>
      <c r="N95" s="2"/>
    </row>
    <row r="96" spans="2:14" ht="36" customHeight="1" thickBot="1" x14ac:dyDescent="0.3">
      <c r="B96" s="38"/>
      <c r="C96" s="38"/>
      <c r="D96" s="57"/>
      <c r="E96" s="57"/>
      <c r="F96" s="57"/>
      <c r="G96" s="57"/>
      <c r="H96" s="57"/>
      <c r="I96" s="57"/>
      <c r="J96" s="57"/>
      <c r="K96" s="57"/>
      <c r="L96" s="2"/>
      <c r="M96" s="2"/>
      <c r="N96" s="2"/>
    </row>
    <row r="97" spans="2:11" ht="36" customHeight="1" thickBot="1" x14ac:dyDescent="0.25">
      <c r="B97" s="326" t="s">
        <v>516</v>
      </c>
      <c r="C97" s="327"/>
      <c r="D97" s="327"/>
      <c r="E97" s="327"/>
      <c r="F97" s="327"/>
      <c r="G97" s="327"/>
      <c r="H97" s="327"/>
      <c r="I97" s="327"/>
      <c r="J97" s="327"/>
      <c r="K97" s="328"/>
    </row>
    <row r="98" spans="2:11" ht="45.75" customHeight="1" thickBot="1" x14ac:dyDescent="0.25">
      <c r="B98" s="121" t="s">
        <v>0</v>
      </c>
      <c r="C98" s="127">
        <v>300</v>
      </c>
      <c r="D98" s="127">
        <v>400</v>
      </c>
      <c r="E98" s="127">
        <v>500</v>
      </c>
      <c r="F98" s="127">
        <v>600</v>
      </c>
      <c r="G98" s="127">
        <v>700</v>
      </c>
      <c r="H98" s="127">
        <v>800</v>
      </c>
      <c r="I98" s="127">
        <v>900</v>
      </c>
      <c r="J98" s="127">
        <v>1000</v>
      </c>
      <c r="K98" s="127">
        <v>1500</v>
      </c>
    </row>
    <row r="99" spans="2:11" ht="45.75" customHeight="1" thickBot="1" x14ac:dyDescent="0.25">
      <c r="B99" s="126" t="s">
        <v>517</v>
      </c>
      <c r="C99" s="80">
        <v>2800</v>
      </c>
      <c r="D99" s="81">
        <v>2700</v>
      </c>
      <c r="E99" s="81">
        <v>2600</v>
      </c>
      <c r="F99" s="81">
        <v>2500</v>
      </c>
      <c r="G99" s="81">
        <v>2350</v>
      </c>
      <c r="H99" s="81">
        <v>2250</v>
      </c>
      <c r="I99" s="81">
        <v>2050</v>
      </c>
      <c r="J99" s="81">
        <v>1850</v>
      </c>
      <c r="K99" s="82">
        <v>1300</v>
      </c>
    </row>
    <row r="100" spans="2:11" ht="45.75" customHeight="1" thickBot="1" x14ac:dyDescent="0.25">
      <c r="B100" s="126" t="s">
        <v>518</v>
      </c>
      <c r="C100" s="83">
        <v>2600</v>
      </c>
      <c r="D100" s="84">
        <v>2500</v>
      </c>
      <c r="E100" s="84">
        <v>2400</v>
      </c>
      <c r="F100" s="84">
        <v>2300</v>
      </c>
      <c r="G100" s="84">
        <v>2200</v>
      </c>
      <c r="H100" s="84">
        <v>2050</v>
      </c>
      <c r="I100" s="84">
        <v>1900</v>
      </c>
      <c r="J100" s="84">
        <v>1700</v>
      </c>
      <c r="K100" s="85">
        <v>1200</v>
      </c>
    </row>
    <row r="101" spans="2:11" ht="45.75" customHeight="1" thickBot="1" x14ac:dyDescent="0.25">
      <c r="B101" s="126" t="s">
        <v>519</v>
      </c>
      <c r="C101" s="83">
        <v>2400</v>
      </c>
      <c r="D101" s="84">
        <v>2300</v>
      </c>
      <c r="E101" s="84">
        <v>2250</v>
      </c>
      <c r="F101" s="84">
        <v>2150</v>
      </c>
      <c r="G101" s="84">
        <v>2050</v>
      </c>
      <c r="H101" s="84">
        <v>1950</v>
      </c>
      <c r="I101" s="84">
        <v>1750</v>
      </c>
      <c r="J101" s="84">
        <v>1600</v>
      </c>
      <c r="K101" s="85">
        <v>1100</v>
      </c>
    </row>
    <row r="102" spans="2:11" ht="45.75" customHeight="1" thickBot="1" x14ac:dyDescent="0.25">
      <c r="B102" s="126" t="s">
        <v>1</v>
      </c>
      <c r="C102" s="89">
        <v>2250</v>
      </c>
      <c r="D102" s="90">
        <v>2160</v>
      </c>
      <c r="E102" s="90">
        <v>2080</v>
      </c>
      <c r="F102" s="90">
        <v>2000</v>
      </c>
      <c r="G102" s="90">
        <v>1900</v>
      </c>
      <c r="H102" s="90">
        <v>1800</v>
      </c>
      <c r="I102" s="90">
        <v>1650</v>
      </c>
      <c r="J102" s="90">
        <v>1500</v>
      </c>
      <c r="K102" s="91">
        <v>1050</v>
      </c>
    </row>
    <row r="103" spans="2:11" ht="19.5" customHeight="1" thickBot="1" x14ac:dyDescent="0.25">
      <c r="B103" s="125"/>
      <c r="C103" s="124"/>
      <c r="D103" s="124"/>
      <c r="E103" s="124"/>
      <c r="F103" s="124"/>
      <c r="G103" s="124"/>
      <c r="H103" s="124"/>
      <c r="I103" s="124"/>
      <c r="J103" s="124"/>
      <c r="K103" s="124"/>
    </row>
    <row r="104" spans="2:11" ht="45.75" customHeight="1" thickBot="1" x14ac:dyDescent="0.25">
      <c r="B104" s="121" t="s">
        <v>2</v>
      </c>
      <c r="C104" s="123">
        <v>100</v>
      </c>
      <c r="D104" s="123">
        <v>100</v>
      </c>
      <c r="E104" s="123">
        <v>100</v>
      </c>
      <c r="F104" s="123">
        <v>100</v>
      </c>
      <c r="G104" s="123">
        <v>100</v>
      </c>
      <c r="H104" s="123">
        <v>100</v>
      </c>
      <c r="I104" s="123">
        <v>100</v>
      </c>
      <c r="J104" s="123">
        <v>100</v>
      </c>
      <c r="K104" s="123">
        <v>100</v>
      </c>
    </row>
    <row r="105" spans="2:11" ht="45.75" customHeight="1" thickBot="1" x14ac:dyDescent="0.25">
      <c r="B105" s="122" t="s">
        <v>3</v>
      </c>
      <c r="C105" s="128">
        <v>300</v>
      </c>
      <c r="D105" s="128">
        <v>400</v>
      </c>
      <c r="E105" s="128">
        <v>500</v>
      </c>
      <c r="F105" s="128">
        <v>600</v>
      </c>
      <c r="G105" s="128">
        <v>700</v>
      </c>
      <c r="H105" s="128">
        <v>800</v>
      </c>
      <c r="I105" s="128">
        <v>900</v>
      </c>
      <c r="J105" s="128">
        <v>1000</v>
      </c>
      <c r="K105" s="128">
        <v>1500</v>
      </c>
    </row>
    <row r="106" spans="2:11" ht="45.75" customHeight="1" thickBot="1" x14ac:dyDescent="0.25">
      <c r="B106" s="126" t="s">
        <v>517</v>
      </c>
      <c r="C106" s="130">
        <v>3000</v>
      </c>
      <c r="D106" s="131">
        <v>2950</v>
      </c>
      <c r="E106" s="131">
        <v>2900</v>
      </c>
      <c r="F106" s="131">
        <v>2850</v>
      </c>
      <c r="G106" s="131">
        <v>2750</v>
      </c>
      <c r="H106" s="131">
        <v>2600</v>
      </c>
      <c r="I106" s="131">
        <v>2500</v>
      </c>
      <c r="J106" s="131">
        <v>2250</v>
      </c>
      <c r="K106" s="132">
        <v>1600</v>
      </c>
    </row>
    <row r="107" spans="2:11" ht="45.75" customHeight="1" thickBot="1" x14ac:dyDescent="0.25">
      <c r="B107" s="126" t="s">
        <v>518</v>
      </c>
      <c r="C107" s="133">
        <v>2750</v>
      </c>
      <c r="D107" s="129">
        <v>2700</v>
      </c>
      <c r="E107" s="129">
        <v>2700</v>
      </c>
      <c r="F107" s="129">
        <v>2650</v>
      </c>
      <c r="G107" s="129">
        <v>2550</v>
      </c>
      <c r="H107" s="129">
        <v>2400</v>
      </c>
      <c r="I107" s="129">
        <v>2300</v>
      </c>
      <c r="J107" s="129">
        <v>2050</v>
      </c>
      <c r="K107" s="134">
        <v>1500</v>
      </c>
    </row>
    <row r="108" spans="2:11" ht="45.75" customHeight="1" thickBot="1" x14ac:dyDescent="0.25">
      <c r="B108" s="126" t="s">
        <v>519</v>
      </c>
      <c r="C108" s="133">
        <v>2600</v>
      </c>
      <c r="D108" s="129">
        <v>2550</v>
      </c>
      <c r="E108" s="129">
        <v>2550</v>
      </c>
      <c r="F108" s="129">
        <v>2500</v>
      </c>
      <c r="G108" s="129">
        <v>2350</v>
      </c>
      <c r="H108" s="129">
        <v>2250</v>
      </c>
      <c r="I108" s="129">
        <v>2150</v>
      </c>
      <c r="J108" s="129">
        <v>1950</v>
      </c>
      <c r="K108" s="134">
        <v>1400</v>
      </c>
    </row>
    <row r="109" spans="2:11" ht="45.75" customHeight="1" thickBot="1" x14ac:dyDescent="0.25">
      <c r="B109" s="126" t="s">
        <v>1</v>
      </c>
      <c r="C109" s="135">
        <v>2400</v>
      </c>
      <c r="D109" s="136">
        <v>2350</v>
      </c>
      <c r="E109" s="136">
        <v>2350</v>
      </c>
      <c r="F109" s="136">
        <v>2300</v>
      </c>
      <c r="G109" s="136">
        <v>2200</v>
      </c>
      <c r="H109" s="136">
        <v>2100</v>
      </c>
      <c r="I109" s="136">
        <v>2000</v>
      </c>
      <c r="J109" s="136">
        <v>1800</v>
      </c>
      <c r="K109" s="137">
        <v>1300</v>
      </c>
    </row>
    <row r="110" spans="2:11" ht="15.75" x14ac:dyDescent="0.2">
      <c r="B110" s="58"/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2:11" ht="15.75" x14ac:dyDescent="0.2">
      <c r="B111" s="58"/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2:11" ht="15.75" x14ac:dyDescent="0.2">
      <c r="B112" s="58"/>
      <c r="C112" s="59"/>
      <c r="D112" s="59"/>
      <c r="E112" s="59"/>
      <c r="F112" s="59"/>
      <c r="G112" s="59"/>
      <c r="H112" s="59"/>
      <c r="I112" s="59"/>
      <c r="J112" s="59"/>
      <c r="K112" s="59"/>
    </row>
    <row r="113" spans="2:11" ht="15.75" x14ac:dyDescent="0.2">
      <c r="B113" s="58"/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2:11" ht="15.75" x14ac:dyDescent="0.2">
      <c r="B114" s="58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2:11" ht="15" customHeight="1" x14ac:dyDescent="0.2">
      <c r="B115" s="58"/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2:11" ht="15" customHeight="1" x14ac:dyDescent="0.2">
      <c r="B116" s="58"/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2:11" ht="15" customHeight="1" x14ac:dyDescent="0.2">
      <c r="B117" s="58"/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2:11" ht="15" customHeight="1" x14ac:dyDescent="0.2">
      <c r="B118" s="58"/>
      <c r="C118" s="59"/>
      <c r="D118" s="59"/>
      <c r="E118" s="59"/>
      <c r="F118" s="59"/>
      <c r="G118" s="59"/>
      <c r="H118" s="59"/>
      <c r="I118" s="59"/>
      <c r="J118" s="59"/>
      <c r="K118" s="59"/>
    </row>
    <row r="119" spans="2:11" ht="15" customHeight="1" x14ac:dyDescent="0.2">
      <c r="B119" s="58"/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2:11" ht="15" customHeight="1" x14ac:dyDescent="0.2">
      <c r="B120" s="58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2:11" ht="15" customHeight="1" x14ac:dyDescent="0.2">
      <c r="B121" s="58"/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2:11" ht="15" customHeight="1" x14ac:dyDescent="0.2">
      <c r="B122" s="58"/>
      <c r="C122" s="59"/>
      <c r="D122" s="59"/>
      <c r="E122" s="59"/>
      <c r="F122" s="59"/>
      <c r="G122" s="59"/>
      <c r="H122" s="59"/>
      <c r="I122" s="59"/>
      <c r="J122" s="59"/>
      <c r="K122" s="59"/>
    </row>
    <row r="123" spans="2:11" ht="1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02.75" customHeight="1" x14ac:dyDescent="0.2">
      <c r="B129" s="334" t="s">
        <v>520</v>
      </c>
      <c r="C129" s="334"/>
      <c r="D129" s="334"/>
      <c r="E129" s="334"/>
      <c r="F129" s="334"/>
      <c r="G129" s="334"/>
      <c r="H129" s="334"/>
      <c r="I129" s="334"/>
      <c r="J129" s="334"/>
      <c r="K129" s="334"/>
    </row>
    <row r="130" spans="2:11" ht="15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</sheetData>
  <mergeCells count="72">
    <mergeCell ref="B76:K76"/>
    <mergeCell ref="B62:C62"/>
    <mergeCell ref="C65:K65"/>
    <mergeCell ref="B64:K64"/>
    <mergeCell ref="D40:K40"/>
    <mergeCell ref="B40:C41"/>
    <mergeCell ref="B57:C57"/>
    <mergeCell ref="B58:C58"/>
    <mergeCell ref="B49:C49"/>
    <mergeCell ref="B45:C45"/>
    <mergeCell ref="B44:C44"/>
    <mergeCell ref="B46:C46"/>
    <mergeCell ref="B93:E93"/>
    <mergeCell ref="C77:K77"/>
    <mergeCell ref="B94:E94"/>
    <mergeCell ref="B88:K88"/>
    <mergeCell ref="B89:C89"/>
    <mergeCell ref="B90:C90"/>
    <mergeCell ref="B77:B78"/>
    <mergeCell ref="C18:E18"/>
    <mergeCell ref="B51:C51"/>
    <mergeCell ref="B65:B66"/>
    <mergeCell ref="B50:C50"/>
    <mergeCell ref="B38:K38"/>
    <mergeCell ref="B37:K37"/>
    <mergeCell ref="F25:K36"/>
    <mergeCell ref="C29:E29"/>
    <mergeCell ref="C34:E35"/>
    <mergeCell ref="C32:E32"/>
    <mergeCell ref="C31:E31"/>
    <mergeCell ref="B39:K39"/>
    <mergeCell ref="B59:C59"/>
    <mergeCell ref="B60:C60"/>
    <mergeCell ref="B61:C61"/>
    <mergeCell ref="B54:C54"/>
    <mergeCell ref="B95:E95"/>
    <mergeCell ref="B92:K92"/>
    <mergeCell ref="B129:K129"/>
    <mergeCell ref="B8:K8"/>
    <mergeCell ref="B97:K97"/>
    <mergeCell ref="C13:E13"/>
    <mergeCell ref="C17:E17"/>
    <mergeCell ref="B47:C47"/>
    <mergeCell ref="B48:C48"/>
    <mergeCell ref="B55:C55"/>
    <mergeCell ref="B56:C56"/>
    <mergeCell ref="B52:C52"/>
    <mergeCell ref="B53:C53"/>
    <mergeCell ref="B42:C42"/>
    <mergeCell ref="B43:C43"/>
    <mergeCell ref="C30:E30"/>
    <mergeCell ref="B1:K3"/>
    <mergeCell ref="B4:K4"/>
    <mergeCell ref="B5:K5"/>
    <mergeCell ref="C14:E14"/>
    <mergeCell ref="C27:E28"/>
    <mergeCell ref="B6:K6"/>
    <mergeCell ref="B10:K10"/>
    <mergeCell ref="B11:E11"/>
    <mergeCell ref="I18:K18"/>
    <mergeCell ref="F11:K11"/>
    <mergeCell ref="B24:E24"/>
    <mergeCell ref="F24:K24"/>
    <mergeCell ref="I13:K13"/>
    <mergeCell ref="C26:E26"/>
    <mergeCell ref="B7:K7"/>
    <mergeCell ref="C21:E22"/>
    <mergeCell ref="I15:K15"/>
    <mergeCell ref="I14:K14"/>
    <mergeCell ref="I21:K22"/>
    <mergeCell ref="I17:K17"/>
    <mergeCell ref="I19:K19"/>
  </mergeCells>
  <pageMargins left="0.19685039370078741" right="0.15748031496062992" top="0.55118110236220474" bottom="0.55118110236220474" header="0.31496062992125984" footer="0.31496062992125984"/>
  <pageSetup paperSize="9" scale="85" fitToHeight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2" sqref="A2"/>
    </sheetView>
  </sheetViews>
  <sheetFormatPr defaultRowHeight="12.75" x14ac:dyDescent="0.2"/>
  <sheetData>
    <row r="1" spans="1:12" ht="15.75" x14ac:dyDescent="0.2">
      <c r="A1" s="165">
        <v>300</v>
      </c>
      <c r="B1" s="166">
        <v>400</v>
      </c>
      <c r="C1" s="166">
        <v>500</v>
      </c>
      <c r="D1" s="166">
        <v>510</v>
      </c>
      <c r="E1" s="166">
        <v>600</v>
      </c>
      <c r="F1" s="166">
        <v>615</v>
      </c>
      <c r="G1" s="166">
        <v>700</v>
      </c>
      <c r="H1" s="166">
        <v>765</v>
      </c>
      <c r="I1" s="166">
        <v>800</v>
      </c>
      <c r="J1" s="166">
        <v>900</v>
      </c>
      <c r="K1" s="166">
        <v>1000</v>
      </c>
      <c r="L1" s="166">
        <v>1100</v>
      </c>
    </row>
    <row r="2" spans="1:12" x14ac:dyDescent="0.2">
      <c r="A2" s="164">
        <v>1231</v>
      </c>
      <c r="B2" s="164">
        <v>1283</v>
      </c>
      <c r="C2" s="164">
        <v>1340</v>
      </c>
      <c r="D2" s="164">
        <v>1350</v>
      </c>
      <c r="E2" s="164">
        <v>1394</v>
      </c>
      <c r="F2" s="164">
        <v>1407</v>
      </c>
      <c r="G2" s="164">
        <v>1448</v>
      </c>
      <c r="H2" s="164">
        <v>1484</v>
      </c>
      <c r="I2" s="164">
        <v>1505</v>
      </c>
      <c r="J2" s="164">
        <v>1559</v>
      </c>
      <c r="K2" s="164">
        <v>1611</v>
      </c>
      <c r="L2" s="164">
        <v>1667</v>
      </c>
    </row>
    <row r="3" spans="1:12" x14ac:dyDescent="0.2">
      <c r="A3" s="164">
        <v>1273</v>
      </c>
      <c r="B3" s="164">
        <v>1325</v>
      </c>
      <c r="C3" s="164">
        <v>1382</v>
      </c>
      <c r="D3" s="164">
        <v>1392</v>
      </c>
      <c r="E3" s="164">
        <v>1436</v>
      </c>
      <c r="F3" s="164">
        <v>1449</v>
      </c>
      <c r="G3" s="164">
        <v>1490</v>
      </c>
      <c r="H3" s="164">
        <v>1526</v>
      </c>
      <c r="I3" s="164">
        <v>1547</v>
      </c>
      <c r="J3" s="164">
        <v>1601</v>
      </c>
      <c r="K3" s="164">
        <v>1653</v>
      </c>
      <c r="L3" s="164">
        <v>1709</v>
      </c>
    </row>
    <row r="4" spans="1:12" x14ac:dyDescent="0.2">
      <c r="A4" s="164">
        <v>1315</v>
      </c>
      <c r="B4" s="164">
        <v>1367</v>
      </c>
      <c r="C4" s="164">
        <v>1424</v>
      </c>
      <c r="D4" s="164">
        <v>1434</v>
      </c>
      <c r="E4" s="164">
        <v>1478</v>
      </c>
      <c r="F4" s="164">
        <v>1491</v>
      </c>
      <c r="G4" s="164">
        <v>1532</v>
      </c>
      <c r="H4" s="164">
        <v>1568</v>
      </c>
      <c r="I4" s="164">
        <v>1589</v>
      </c>
      <c r="J4" s="164">
        <v>1643</v>
      </c>
      <c r="K4" s="164">
        <v>1694</v>
      </c>
      <c r="L4" s="164">
        <v>1751</v>
      </c>
    </row>
    <row r="5" spans="1:12" x14ac:dyDescent="0.2">
      <c r="A5" s="164">
        <v>1355</v>
      </c>
      <c r="B5" s="164">
        <v>1406</v>
      </c>
      <c r="C5" s="164">
        <v>1463</v>
      </c>
      <c r="D5" s="164">
        <v>1473</v>
      </c>
      <c r="E5" s="164">
        <v>1517</v>
      </c>
      <c r="F5" s="164">
        <v>1531</v>
      </c>
      <c r="G5" s="164">
        <v>1571</v>
      </c>
      <c r="H5" s="164">
        <v>1608</v>
      </c>
      <c r="I5" s="164">
        <v>1628</v>
      </c>
      <c r="J5" s="164">
        <v>1682</v>
      </c>
      <c r="K5" s="164">
        <v>1734</v>
      </c>
      <c r="L5" s="164">
        <v>1790</v>
      </c>
    </row>
    <row r="6" spans="1:12" x14ac:dyDescent="0.2">
      <c r="A6" s="164">
        <v>1396</v>
      </c>
      <c r="B6" s="164">
        <v>1448</v>
      </c>
      <c r="C6" s="164">
        <v>1505</v>
      </c>
      <c r="D6" s="164">
        <v>1515</v>
      </c>
      <c r="E6" s="164">
        <v>1559</v>
      </c>
      <c r="F6" s="164">
        <v>1572</v>
      </c>
      <c r="G6" s="164">
        <v>1613</v>
      </c>
      <c r="H6" s="164">
        <v>1649</v>
      </c>
      <c r="I6" s="164">
        <v>1670</v>
      </c>
      <c r="J6" s="164">
        <v>1724</v>
      </c>
      <c r="K6" s="164">
        <v>1776</v>
      </c>
      <c r="L6" s="164">
        <v>1832</v>
      </c>
    </row>
    <row r="7" spans="1:12" x14ac:dyDescent="0.2">
      <c r="A7" s="164">
        <v>1438</v>
      </c>
      <c r="B7" s="164">
        <v>1490</v>
      </c>
      <c r="C7" s="164">
        <v>1547</v>
      </c>
      <c r="D7" s="164">
        <v>1557</v>
      </c>
      <c r="E7" s="164">
        <v>1601</v>
      </c>
      <c r="F7" s="164">
        <v>1614</v>
      </c>
      <c r="G7" s="164">
        <v>1655</v>
      </c>
      <c r="H7" s="164">
        <v>1691</v>
      </c>
      <c r="I7" s="164">
        <v>1712</v>
      </c>
      <c r="J7" s="164">
        <v>1766</v>
      </c>
      <c r="K7" s="164">
        <v>1818</v>
      </c>
      <c r="L7" s="164">
        <v>1874</v>
      </c>
    </row>
    <row r="8" spans="1:12" x14ac:dyDescent="0.2">
      <c r="A8" s="164">
        <v>1480</v>
      </c>
      <c r="B8" s="164">
        <v>1532</v>
      </c>
      <c r="C8" s="164">
        <v>1589</v>
      </c>
      <c r="D8" s="164">
        <v>1599</v>
      </c>
      <c r="E8" s="164">
        <v>1643</v>
      </c>
      <c r="F8" s="164">
        <v>1656</v>
      </c>
      <c r="G8" s="164">
        <v>1697</v>
      </c>
      <c r="H8" s="164">
        <v>1733</v>
      </c>
      <c r="I8" s="164">
        <v>1754</v>
      </c>
      <c r="J8" s="164">
        <v>1808</v>
      </c>
      <c r="K8" s="164">
        <v>1859</v>
      </c>
      <c r="L8" s="164">
        <v>1916</v>
      </c>
    </row>
    <row r="9" spans="1:12" x14ac:dyDescent="0.2">
      <c r="A9" s="164">
        <v>1520</v>
      </c>
      <c r="B9" s="164">
        <v>1571</v>
      </c>
      <c r="C9" s="164">
        <v>1628</v>
      </c>
      <c r="D9" s="164">
        <v>1638</v>
      </c>
      <c r="E9" s="164">
        <v>1682</v>
      </c>
      <c r="F9" s="164">
        <v>1696</v>
      </c>
      <c r="G9" s="164">
        <v>1736</v>
      </c>
      <c r="H9" s="164">
        <v>1773</v>
      </c>
      <c r="I9" s="164">
        <v>1793</v>
      </c>
      <c r="J9" s="164">
        <v>1847</v>
      </c>
      <c r="K9" s="164">
        <v>1899</v>
      </c>
      <c r="L9" s="164">
        <v>1955</v>
      </c>
    </row>
    <row r="10" spans="1:12" x14ac:dyDescent="0.2">
      <c r="A10" s="164">
        <v>1559</v>
      </c>
      <c r="B10" s="164">
        <v>1611</v>
      </c>
      <c r="C10" s="164">
        <v>1668</v>
      </c>
      <c r="D10" s="164">
        <v>1678</v>
      </c>
      <c r="E10" s="164">
        <v>1722</v>
      </c>
      <c r="F10" s="164">
        <v>1735</v>
      </c>
      <c r="G10" s="164">
        <v>1776</v>
      </c>
      <c r="H10" s="164">
        <v>1812</v>
      </c>
      <c r="I10" s="164">
        <v>1833</v>
      </c>
      <c r="J10" s="164">
        <v>1887</v>
      </c>
      <c r="K10" s="164">
        <v>1939</v>
      </c>
      <c r="L10" s="164">
        <v>1995</v>
      </c>
    </row>
    <row r="11" spans="1:12" x14ac:dyDescent="0.2">
      <c r="A11" s="164">
        <v>1689</v>
      </c>
      <c r="B11" s="164">
        <v>1748</v>
      </c>
      <c r="C11" s="164">
        <v>1814</v>
      </c>
      <c r="D11" s="164">
        <v>1828</v>
      </c>
      <c r="E11" s="164">
        <v>1877</v>
      </c>
      <c r="F11" s="164">
        <v>1894</v>
      </c>
      <c r="G11" s="164">
        <v>1940</v>
      </c>
      <c r="H11" s="164">
        <v>1983</v>
      </c>
      <c r="I11" s="164">
        <v>2006</v>
      </c>
      <c r="J11" s="164">
        <v>2068</v>
      </c>
      <c r="K11" s="164">
        <v>2128</v>
      </c>
      <c r="L11" s="164">
        <v>2194</v>
      </c>
    </row>
    <row r="12" spans="1:12" x14ac:dyDescent="0.2">
      <c r="A12" s="164">
        <v>1731</v>
      </c>
      <c r="B12" s="164">
        <v>1790</v>
      </c>
      <c r="C12" s="164">
        <v>1856</v>
      </c>
      <c r="D12" s="164">
        <v>1869</v>
      </c>
      <c r="E12" s="164">
        <v>1919</v>
      </c>
      <c r="F12" s="164">
        <v>1935</v>
      </c>
      <c r="G12" s="164">
        <v>1982</v>
      </c>
      <c r="H12" s="164">
        <v>2024</v>
      </c>
      <c r="I12" s="164">
        <v>2048</v>
      </c>
      <c r="J12" s="164">
        <v>2110</v>
      </c>
      <c r="K12" s="164">
        <v>2170</v>
      </c>
      <c r="L12" s="164">
        <v>2236</v>
      </c>
    </row>
    <row r="13" spans="1:12" x14ac:dyDescent="0.2">
      <c r="A13" s="164">
        <v>1775</v>
      </c>
      <c r="B13" s="164">
        <v>1834</v>
      </c>
      <c r="C13" s="164">
        <v>1900</v>
      </c>
      <c r="D13" s="164">
        <v>1913</v>
      </c>
      <c r="E13" s="164">
        <v>1963</v>
      </c>
      <c r="F13" s="164">
        <v>1979</v>
      </c>
      <c r="G13" s="164">
        <v>2026</v>
      </c>
      <c r="H13" s="164">
        <v>2068</v>
      </c>
      <c r="I13" s="164">
        <v>2092</v>
      </c>
      <c r="J13" s="164">
        <v>2154</v>
      </c>
      <c r="K13" s="164">
        <v>2214</v>
      </c>
      <c r="L13" s="164">
        <v>2280</v>
      </c>
    </row>
    <row r="14" spans="1:12" x14ac:dyDescent="0.2">
      <c r="A14" s="164">
        <v>1817</v>
      </c>
      <c r="B14" s="164">
        <v>1876</v>
      </c>
      <c r="C14" s="164">
        <v>1942</v>
      </c>
      <c r="D14" s="164">
        <v>1955</v>
      </c>
      <c r="E14" s="164">
        <v>2005</v>
      </c>
      <c r="F14" s="164">
        <v>2021</v>
      </c>
      <c r="G14" s="164">
        <v>2067</v>
      </c>
      <c r="H14" s="164">
        <v>2110</v>
      </c>
      <c r="I14" s="164">
        <v>2133</v>
      </c>
      <c r="J14" s="164">
        <v>2196</v>
      </c>
      <c r="K14" s="164">
        <v>2255</v>
      </c>
      <c r="L14" s="164">
        <v>2321</v>
      </c>
    </row>
    <row r="15" spans="1:12" x14ac:dyDescent="0.2">
      <c r="A15" s="164">
        <v>1856</v>
      </c>
      <c r="B15" s="164">
        <v>1916</v>
      </c>
      <c r="C15" s="164">
        <v>1982</v>
      </c>
      <c r="D15" s="164">
        <v>1995</v>
      </c>
      <c r="E15" s="164">
        <v>2044</v>
      </c>
      <c r="F15" s="164">
        <v>2061</v>
      </c>
      <c r="G15" s="164">
        <v>2107</v>
      </c>
      <c r="H15" s="164">
        <v>2150</v>
      </c>
      <c r="I15" s="164">
        <v>2173</v>
      </c>
      <c r="J15" s="164">
        <v>2236</v>
      </c>
      <c r="K15" s="164">
        <v>2295</v>
      </c>
      <c r="L15" s="164">
        <v>2361</v>
      </c>
    </row>
    <row r="16" spans="1:12" x14ac:dyDescent="0.2">
      <c r="A16" s="164">
        <v>1988</v>
      </c>
      <c r="B16" s="164">
        <v>2055</v>
      </c>
      <c r="C16" s="164">
        <v>2130</v>
      </c>
      <c r="D16" s="164">
        <v>2147</v>
      </c>
      <c r="E16" s="164">
        <v>2202</v>
      </c>
      <c r="F16" s="164">
        <v>2221</v>
      </c>
      <c r="G16" s="164">
        <v>2273</v>
      </c>
      <c r="H16" s="164">
        <v>2323</v>
      </c>
      <c r="I16" s="164">
        <v>2348</v>
      </c>
      <c r="J16" s="164">
        <v>2419</v>
      </c>
      <c r="K16" s="164">
        <v>2486</v>
      </c>
      <c r="L16" s="164">
        <v>2562</v>
      </c>
    </row>
    <row r="17" spans="1:12" x14ac:dyDescent="0.2">
      <c r="A17" s="164">
        <v>2028</v>
      </c>
      <c r="B17" s="164">
        <v>2095</v>
      </c>
      <c r="C17" s="164">
        <v>2170</v>
      </c>
      <c r="D17" s="164">
        <v>2186</v>
      </c>
      <c r="E17" s="164">
        <v>2241</v>
      </c>
      <c r="F17" s="164">
        <v>2261</v>
      </c>
      <c r="G17" s="164">
        <v>2313</v>
      </c>
      <c r="H17" s="164">
        <v>2362</v>
      </c>
      <c r="I17" s="164">
        <v>2387</v>
      </c>
      <c r="J17" s="164">
        <v>2459</v>
      </c>
      <c r="K17" s="164">
        <v>2526</v>
      </c>
      <c r="L17" s="164">
        <v>2602</v>
      </c>
    </row>
    <row r="18" spans="1:12" x14ac:dyDescent="0.2">
      <c r="A18" s="164">
        <v>2070</v>
      </c>
      <c r="B18" s="164">
        <v>2137</v>
      </c>
      <c r="C18" s="164">
        <v>2211</v>
      </c>
      <c r="D18" s="164">
        <v>2228</v>
      </c>
      <c r="E18" s="164">
        <v>2283</v>
      </c>
      <c r="F18" s="164">
        <v>2303</v>
      </c>
      <c r="G18" s="164">
        <v>2354</v>
      </c>
      <c r="H18" s="164">
        <v>2404</v>
      </c>
      <c r="I18" s="164">
        <v>2429</v>
      </c>
      <c r="J18" s="164">
        <v>2501</v>
      </c>
      <c r="K18" s="164">
        <v>2568</v>
      </c>
      <c r="L18" s="164">
        <v>2644</v>
      </c>
    </row>
    <row r="19" spans="1:12" x14ac:dyDescent="0.2">
      <c r="A19" s="164">
        <v>2109</v>
      </c>
      <c r="B19" s="164">
        <v>2176</v>
      </c>
      <c r="C19" s="164">
        <v>2251</v>
      </c>
      <c r="D19" s="164">
        <v>2268</v>
      </c>
      <c r="E19" s="164">
        <v>2323</v>
      </c>
      <c r="F19" s="164">
        <v>2342</v>
      </c>
      <c r="G19" s="164">
        <v>2394</v>
      </c>
      <c r="H19" s="164">
        <v>2444</v>
      </c>
      <c r="I19" s="164">
        <v>2469</v>
      </c>
      <c r="J19" s="164">
        <v>2540</v>
      </c>
      <c r="K19" s="164">
        <v>2607</v>
      </c>
      <c r="L19" s="164">
        <v>2683</v>
      </c>
    </row>
    <row r="20" spans="1:12" x14ac:dyDescent="0.2">
      <c r="A20" s="164">
        <v>2155</v>
      </c>
      <c r="B20" s="164">
        <v>2222</v>
      </c>
      <c r="C20" s="164">
        <v>2297</v>
      </c>
      <c r="D20" s="164">
        <v>2314</v>
      </c>
      <c r="E20" s="164">
        <v>2369</v>
      </c>
      <c r="F20" s="164">
        <v>2389</v>
      </c>
      <c r="G20" s="164">
        <v>2440</v>
      </c>
      <c r="H20" s="164">
        <v>2490</v>
      </c>
      <c r="I20" s="164">
        <v>2515</v>
      </c>
      <c r="J20" s="164">
        <v>2587</v>
      </c>
      <c r="K20" s="164">
        <v>2654</v>
      </c>
      <c r="L20" s="164">
        <v>2730</v>
      </c>
    </row>
    <row r="21" spans="1:12" x14ac:dyDescent="0.2">
      <c r="A21" s="164">
        <v>2191</v>
      </c>
      <c r="B21" s="164">
        <v>2258</v>
      </c>
      <c r="C21" s="164">
        <v>2332</v>
      </c>
      <c r="D21" s="164">
        <v>2349</v>
      </c>
      <c r="E21" s="164">
        <v>2404</v>
      </c>
      <c r="F21" s="164">
        <v>2424</v>
      </c>
      <c r="G21" s="164">
        <v>2475</v>
      </c>
      <c r="H21" s="164">
        <v>2525</v>
      </c>
      <c r="I21" s="164">
        <v>2550</v>
      </c>
      <c r="J21" s="164">
        <v>2622</v>
      </c>
      <c r="K21" s="164">
        <v>2689</v>
      </c>
      <c r="L21" s="164">
        <v>2765</v>
      </c>
    </row>
    <row r="22" spans="1:12" x14ac:dyDescent="0.2">
      <c r="A22" s="164">
        <v>2323</v>
      </c>
      <c r="B22" s="164">
        <v>2397</v>
      </c>
      <c r="C22" s="164">
        <v>2481</v>
      </c>
      <c r="D22" s="164">
        <v>2501</v>
      </c>
      <c r="E22" s="164">
        <v>2561</v>
      </c>
      <c r="F22" s="164">
        <v>2584</v>
      </c>
      <c r="G22" s="164">
        <v>2642</v>
      </c>
      <c r="H22" s="164">
        <v>2698</v>
      </c>
      <c r="I22" s="164">
        <v>2725</v>
      </c>
      <c r="J22" s="164">
        <v>2805</v>
      </c>
      <c r="K22" s="164">
        <v>2880</v>
      </c>
      <c r="L22" s="164">
        <v>2966</v>
      </c>
    </row>
    <row r="23" spans="1:12" x14ac:dyDescent="0.2">
      <c r="A23" s="164">
        <v>2364</v>
      </c>
      <c r="B23" s="164">
        <v>2439</v>
      </c>
      <c r="C23" s="164">
        <v>2523</v>
      </c>
      <c r="D23" s="164">
        <v>2543</v>
      </c>
      <c r="E23" s="164">
        <v>2603</v>
      </c>
      <c r="F23" s="164">
        <v>2626</v>
      </c>
      <c r="G23" s="164">
        <v>2683</v>
      </c>
      <c r="H23" s="164">
        <v>2739</v>
      </c>
      <c r="I23" s="164">
        <v>2767</v>
      </c>
      <c r="J23" s="164">
        <v>2847</v>
      </c>
      <c r="K23" s="164">
        <v>2922</v>
      </c>
      <c r="L23" s="164">
        <v>3008</v>
      </c>
    </row>
    <row r="24" spans="1:12" x14ac:dyDescent="0.2">
      <c r="A24" s="164">
        <v>2406</v>
      </c>
      <c r="B24" s="164">
        <v>2481</v>
      </c>
      <c r="C24" s="164">
        <v>2565</v>
      </c>
      <c r="D24" s="164">
        <v>2584</v>
      </c>
      <c r="E24" s="164">
        <v>2645</v>
      </c>
      <c r="F24" s="164">
        <v>2668</v>
      </c>
      <c r="G24" s="164">
        <v>2725</v>
      </c>
      <c r="H24" s="164">
        <v>2781</v>
      </c>
      <c r="I24" s="164">
        <v>2809</v>
      </c>
      <c r="J24" s="164">
        <v>2889</v>
      </c>
      <c r="K24" s="164">
        <v>2964</v>
      </c>
      <c r="L24" s="164">
        <v>3050</v>
      </c>
    </row>
    <row r="25" spans="1:12" x14ac:dyDescent="0.2">
      <c r="A25" s="164">
        <v>2448</v>
      </c>
      <c r="B25" s="164">
        <v>2523</v>
      </c>
      <c r="C25" s="164">
        <v>2606</v>
      </c>
      <c r="D25" s="164">
        <v>2626</v>
      </c>
      <c r="E25" s="164">
        <v>2687</v>
      </c>
      <c r="F25" s="164">
        <v>2710</v>
      </c>
      <c r="G25" s="164">
        <v>2767</v>
      </c>
      <c r="H25" s="164">
        <v>2823</v>
      </c>
      <c r="I25" s="164">
        <v>2851</v>
      </c>
      <c r="J25" s="164">
        <v>2931</v>
      </c>
      <c r="K25" s="164">
        <v>3006</v>
      </c>
      <c r="L25" s="164">
        <v>3091</v>
      </c>
    </row>
    <row r="26" spans="1:12" x14ac:dyDescent="0.2">
      <c r="A26" s="164">
        <v>2490</v>
      </c>
      <c r="B26" s="164">
        <v>2565</v>
      </c>
      <c r="C26" s="164">
        <v>2648</v>
      </c>
      <c r="D26" s="164">
        <v>2668</v>
      </c>
      <c r="E26" s="164">
        <v>2728</v>
      </c>
      <c r="F26" s="164">
        <v>2752</v>
      </c>
      <c r="G26" s="164">
        <v>2809</v>
      </c>
      <c r="H26" s="164">
        <v>2865</v>
      </c>
      <c r="I26" s="164">
        <v>2892</v>
      </c>
      <c r="J26" s="164">
        <v>2973</v>
      </c>
      <c r="K26" s="164">
        <v>3047</v>
      </c>
      <c r="L26" s="164">
        <v>3133</v>
      </c>
    </row>
    <row r="27" spans="1:12" x14ac:dyDescent="0.2">
      <c r="A27" s="164">
        <v>2620</v>
      </c>
      <c r="B27" s="164">
        <v>2702</v>
      </c>
      <c r="C27" s="164">
        <v>2794</v>
      </c>
      <c r="D27" s="164">
        <v>2818</v>
      </c>
      <c r="E27" s="164">
        <v>2884</v>
      </c>
      <c r="F27" s="164">
        <v>2910</v>
      </c>
      <c r="G27" s="164">
        <v>2973</v>
      </c>
      <c r="H27" s="164">
        <v>3035</v>
      </c>
      <c r="I27" s="164">
        <v>3065</v>
      </c>
      <c r="J27" s="164">
        <v>3154</v>
      </c>
      <c r="K27" s="164">
        <v>3237</v>
      </c>
      <c r="L27" s="164">
        <v>3332</v>
      </c>
    </row>
    <row r="28" spans="1:12" x14ac:dyDescent="0.2">
      <c r="A28" s="164">
        <v>2659</v>
      </c>
      <c r="B28" s="164">
        <v>2742</v>
      </c>
      <c r="C28" s="164">
        <v>2834</v>
      </c>
      <c r="D28" s="164">
        <v>2857</v>
      </c>
      <c r="E28" s="164">
        <v>2923</v>
      </c>
      <c r="F28" s="164">
        <v>2950</v>
      </c>
      <c r="G28" s="164">
        <v>3012</v>
      </c>
      <c r="H28" s="164">
        <v>3075</v>
      </c>
      <c r="I28" s="164">
        <v>3105</v>
      </c>
      <c r="J28" s="164">
        <v>3194</v>
      </c>
      <c r="K28" s="164">
        <v>3276</v>
      </c>
      <c r="L28" s="164">
        <v>3372</v>
      </c>
    </row>
    <row r="29" spans="1:12" x14ac:dyDescent="0.2">
      <c r="A29" s="164">
        <v>2699</v>
      </c>
      <c r="B29" s="164">
        <v>2781</v>
      </c>
      <c r="C29" s="164">
        <v>2874</v>
      </c>
      <c r="D29" s="164">
        <v>2897</v>
      </c>
      <c r="E29" s="164">
        <v>2963</v>
      </c>
      <c r="F29" s="164">
        <v>2989</v>
      </c>
      <c r="G29" s="164">
        <v>3052</v>
      </c>
      <c r="H29" s="164">
        <v>3115</v>
      </c>
      <c r="I29" s="164">
        <v>3144</v>
      </c>
      <c r="J29" s="164">
        <v>3233</v>
      </c>
      <c r="K29" s="164">
        <v>3316</v>
      </c>
      <c r="L29" s="164">
        <v>3412</v>
      </c>
    </row>
    <row r="30" spans="1:12" x14ac:dyDescent="0.2">
      <c r="A30" s="164">
        <v>2741</v>
      </c>
      <c r="B30" s="164">
        <v>2823</v>
      </c>
      <c r="C30" s="164">
        <v>2915</v>
      </c>
      <c r="D30" s="164">
        <v>2939</v>
      </c>
      <c r="E30" s="164">
        <v>3005</v>
      </c>
      <c r="F30" s="164">
        <v>3031</v>
      </c>
      <c r="G30" s="164">
        <v>3094</v>
      </c>
      <c r="H30" s="164">
        <v>3156</v>
      </c>
      <c r="I30" s="164">
        <v>3186</v>
      </c>
      <c r="J30" s="164">
        <v>3275</v>
      </c>
      <c r="K30" s="164">
        <v>3358</v>
      </c>
      <c r="L30" s="164">
        <v>3453</v>
      </c>
    </row>
    <row r="31" spans="1:12" x14ac:dyDescent="0.2">
      <c r="A31" s="164">
        <v>2780</v>
      </c>
      <c r="B31" s="164">
        <v>2863</v>
      </c>
      <c r="C31" s="164">
        <v>2955</v>
      </c>
      <c r="D31" s="164">
        <v>2978</v>
      </c>
      <c r="E31" s="164">
        <v>3044</v>
      </c>
      <c r="F31" s="164">
        <v>3071</v>
      </c>
      <c r="G31" s="164">
        <v>3133</v>
      </c>
      <c r="H31" s="164">
        <v>3196</v>
      </c>
      <c r="I31" s="164">
        <v>3226</v>
      </c>
      <c r="J31" s="164">
        <v>3315</v>
      </c>
      <c r="K31" s="164">
        <v>3397</v>
      </c>
      <c r="L31" s="164">
        <v>3493</v>
      </c>
    </row>
    <row r="32" spans="1:12" x14ac:dyDescent="0.2">
      <c r="A32" s="164">
        <v>2824</v>
      </c>
      <c r="B32" s="164">
        <v>2907</v>
      </c>
      <c r="C32" s="164">
        <v>2999</v>
      </c>
      <c r="D32" s="164">
        <v>3022</v>
      </c>
      <c r="E32" s="164">
        <v>3088</v>
      </c>
      <c r="F32" s="164">
        <v>3115</v>
      </c>
      <c r="G32" s="164">
        <v>3177</v>
      </c>
      <c r="H32" s="164">
        <v>3240</v>
      </c>
      <c r="I32" s="164">
        <v>3270</v>
      </c>
      <c r="J32" s="164">
        <v>3359</v>
      </c>
      <c r="K32" s="164">
        <v>3441</v>
      </c>
      <c r="L32" s="164">
        <v>3537</v>
      </c>
    </row>
    <row r="33" spans="1:12" x14ac:dyDescent="0.2">
      <c r="A33" s="164">
        <v>2958</v>
      </c>
      <c r="B33" s="164">
        <v>3049</v>
      </c>
      <c r="C33" s="164">
        <v>3150</v>
      </c>
      <c r="D33" s="164">
        <v>3176</v>
      </c>
      <c r="E33" s="164">
        <v>3248</v>
      </c>
      <c r="F33" s="164">
        <v>3277</v>
      </c>
      <c r="G33" s="164">
        <v>3346</v>
      </c>
      <c r="H33" s="164">
        <v>3415</v>
      </c>
      <c r="I33" s="164">
        <v>3447</v>
      </c>
      <c r="J33" s="164">
        <v>3545</v>
      </c>
      <c r="K33" s="164">
        <v>3635</v>
      </c>
      <c r="L33" s="164">
        <v>3740</v>
      </c>
    </row>
    <row r="34" spans="1:12" x14ac:dyDescent="0.2">
      <c r="A34" s="164">
        <v>2998</v>
      </c>
      <c r="B34" s="164">
        <v>3088</v>
      </c>
      <c r="C34" s="164">
        <v>3189</v>
      </c>
      <c r="D34" s="164">
        <v>3216</v>
      </c>
      <c r="E34" s="164">
        <v>3287</v>
      </c>
      <c r="F34" s="164">
        <v>3317</v>
      </c>
      <c r="G34" s="164">
        <v>3385</v>
      </c>
      <c r="H34" s="164">
        <v>3454</v>
      </c>
      <c r="I34" s="164">
        <v>3486</v>
      </c>
      <c r="J34" s="164">
        <v>3584</v>
      </c>
      <c r="K34" s="164">
        <v>3674</v>
      </c>
      <c r="L34" s="164">
        <v>3780</v>
      </c>
    </row>
    <row r="35" spans="1:12" x14ac:dyDescent="0.2">
      <c r="A35" s="164">
        <v>3040</v>
      </c>
      <c r="B35" s="164">
        <v>3130</v>
      </c>
      <c r="C35" s="164">
        <v>3231</v>
      </c>
      <c r="D35" s="164">
        <v>3258</v>
      </c>
      <c r="E35" s="164">
        <v>3329</v>
      </c>
      <c r="F35" s="164">
        <v>3359</v>
      </c>
      <c r="G35" s="164">
        <v>3427</v>
      </c>
      <c r="H35" s="164">
        <v>3496</v>
      </c>
      <c r="I35" s="164">
        <v>3528</v>
      </c>
      <c r="J35" s="164">
        <v>3626</v>
      </c>
      <c r="K35" s="164">
        <v>3716</v>
      </c>
      <c r="L35" s="164">
        <v>3822</v>
      </c>
    </row>
    <row r="36" spans="1:12" x14ac:dyDescent="0.2">
      <c r="A36" s="164">
        <v>3079</v>
      </c>
      <c r="B36" s="164">
        <v>3170</v>
      </c>
      <c r="C36" s="164">
        <v>3271</v>
      </c>
      <c r="D36" s="164">
        <v>3297</v>
      </c>
      <c r="E36" s="164">
        <v>3369</v>
      </c>
      <c r="F36" s="164">
        <v>3398</v>
      </c>
      <c r="G36" s="164">
        <v>3467</v>
      </c>
      <c r="H36" s="164">
        <v>3536</v>
      </c>
      <c r="I36" s="164">
        <v>3568</v>
      </c>
      <c r="J36" s="164">
        <v>3666</v>
      </c>
      <c r="K36" s="164">
        <v>3756</v>
      </c>
      <c r="L36" s="164">
        <v>3861</v>
      </c>
    </row>
    <row r="37" spans="1:12" x14ac:dyDescent="0.2">
      <c r="A37" s="164">
        <v>3121</v>
      </c>
      <c r="B37" s="164">
        <v>3211</v>
      </c>
      <c r="C37" s="164">
        <v>3313</v>
      </c>
      <c r="D37" s="164">
        <v>3339</v>
      </c>
      <c r="E37" s="164">
        <v>3410</v>
      </c>
      <c r="F37" s="164">
        <v>3440</v>
      </c>
      <c r="G37" s="164">
        <v>3508</v>
      </c>
      <c r="H37" s="164">
        <v>3578</v>
      </c>
      <c r="I37" s="164">
        <v>3610</v>
      </c>
      <c r="J37" s="164">
        <v>3707</v>
      </c>
      <c r="K37" s="164">
        <v>3798</v>
      </c>
      <c r="L37" s="164">
        <v>3903</v>
      </c>
    </row>
    <row r="38" spans="1:12" x14ac:dyDescent="0.2">
      <c r="A38" s="164">
        <v>3251</v>
      </c>
      <c r="B38" s="164">
        <v>3349</v>
      </c>
      <c r="C38" s="164">
        <v>3518</v>
      </c>
      <c r="D38" s="164">
        <v>3549</v>
      </c>
      <c r="E38" s="164">
        <v>3637</v>
      </c>
      <c r="F38" s="164">
        <v>3672</v>
      </c>
      <c r="G38" s="164">
        <v>3756</v>
      </c>
      <c r="H38" s="164">
        <v>3839</v>
      </c>
      <c r="I38" s="164">
        <v>3879</v>
      </c>
      <c r="J38" s="164">
        <v>3998</v>
      </c>
      <c r="K38" s="164">
        <v>4108</v>
      </c>
      <c r="L38" s="164">
        <v>4102</v>
      </c>
    </row>
    <row r="39" spans="1:12" x14ac:dyDescent="0.2">
      <c r="A39" s="164">
        <v>3293</v>
      </c>
      <c r="B39" s="164">
        <v>3391</v>
      </c>
      <c r="C39" s="164">
        <v>3560</v>
      </c>
      <c r="D39" s="164">
        <v>3591</v>
      </c>
      <c r="E39" s="164">
        <v>3679</v>
      </c>
      <c r="F39" s="164">
        <v>3714</v>
      </c>
      <c r="G39" s="164">
        <v>3798</v>
      </c>
      <c r="H39" s="164">
        <v>3881</v>
      </c>
      <c r="I39" s="164">
        <v>3921</v>
      </c>
      <c r="J39" s="164">
        <v>4040</v>
      </c>
      <c r="K39" s="164">
        <v>4150</v>
      </c>
      <c r="L39" s="164">
        <v>4144</v>
      </c>
    </row>
    <row r="40" spans="1:12" x14ac:dyDescent="0.2">
      <c r="A40" s="164">
        <v>3332</v>
      </c>
      <c r="B40" s="164">
        <v>3430</v>
      </c>
      <c r="C40" s="164">
        <v>3600</v>
      </c>
      <c r="D40" s="164">
        <v>3630</v>
      </c>
      <c r="E40" s="164">
        <v>3718</v>
      </c>
      <c r="F40" s="164">
        <v>3754</v>
      </c>
      <c r="G40" s="164">
        <v>3837</v>
      </c>
      <c r="H40" s="164">
        <v>3921</v>
      </c>
      <c r="I40" s="164">
        <v>3960</v>
      </c>
      <c r="J40" s="164">
        <v>4079</v>
      </c>
      <c r="K40" s="164">
        <v>4189</v>
      </c>
      <c r="L40" s="164">
        <v>4184</v>
      </c>
    </row>
    <row r="41" spans="1:12" x14ac:dyDescent="0.2">
      <c r="A41" s="164">
        <v>3374</v>
      </c>
      <c r="B41" s="164">
        <v>3472</v>
      </c>
      <c r="C41" s="164">
        <v>3641</v>
      </c>
      <c r="D41" s="164">
        <v>3672</v>
      </c>
      <c r="E41" s="164">
        <v>3760</v>
      </c>
      <c r="F41" s="164">
        <v>3795</v>
      </c>
      <c r="G41" s="164">
        <v>3879</v>
      </c>
      <c r="H41" s="164">
        <v>3963</v>
      </c>
      <c r="I41" s="164">
        <v>4002</v>
      </c>
      <c r="J41" s="164">
        <v>4121</v>
      </c>
      <c r="K41" s="164">
        <v>4231</v>
      </c>
      <c r="L41" s="164">
        <v>4226</v>
      </c>
    </row>
    <row r="42" spans="1:12" x14ac:dyDescent="0.2">
      <c r="A42" s="164">
        <v>3414</v>
      </c>
      <c r="B42" s="164">
        <v>3512</v>
      </c>
      <c r="C42" s="164">
        <v>3681</v>
      </c>
      <c r="D42" s="164">
        <v>3712</v>
      </c>
      <c r="E42" s="164">
        <v>3800</v>
      </c>
      <c r="F42" s="164">
        <v>3835</v>
      </c>
      <c r="G42" s="164">
        <v>3919</v>
      </c>
      <c r="H42" s="164">
        <v>4002</v>
      </c>
      <c r="I42" s="164">
        <v>4042</v>
      </c>
      <c r="J42" s="164">
        <v>4161</v>
      </c>
      <c r="K42" s="164">
        <v>4271</v>
      </c>
      <c r="L42" s="164">
        <v>4265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46"/>
  <sheetViews>
    <sheetView showGridLines="0" workbookViewId="0">
      <pane ySplit="3" topLeftCell="A34" activePane="bottomLeft" state="frozen"/>
      <selection pane="bottomLeft" activeCell="D4" sqref="D4"/>
    </sheetView>
  </sheetViews>
  <sheetFormatPr defaultColWidth="9.140625" defaultRowHeight="15" x14ac:dyDescent="0.25"/>
  <cols>
    <col min="1" max="1" width="3.28515625" style="138" customWidth="1"/>
    <col min="2" max="2" width="35.28515625" style="139" customWidth="1"/>
    <col min="3" max="3" width="10" style="139" customWidth="1"/>
    <col min="4" max="4" width="8.140625" style="139" customWidth="1"/>
    <col min="5" max="16" width="10.85546875" style="138" customWidth="1"/>
    <col min="17" max="17" width="11.42578125" style="138" customWidth="1"/>
    <col min="18" max="18" width="12" style="138" customWidth="1"/>
    <col min="19" max="19" width="10.140625" style="138" customWidth="1"/>
    <col min="20" max="21" width="10.5703125" style="138" customWidth="1"/>
    <col min="22" max="22" width="12.42578125" style="138" customWidth="1"/>
    <col min="23" max="16384" width="9.140625" style="19"/>
  </cols>
  <sheetData>
    <row r="1" spans="1:66" ht="15" customHeight="1" x14ac:dyDescent="0.25">
      <c r="A1" s="387" t="s">
        <v>580</v>
      </c>
      <c r="B1" s="388"/>
      <c r="C1" s="388"/>
      <c r="D1" s="389"/>
      <c r="E1" s="381" t="s">
        <v>521</v>
      </c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3"/>
      <c r="Q1" s="288"/>
      <c r="R1" s="288"/>
      <c r="S1" s="288"/>
      <c r="T1" s="288"/>
      <c r="U1" s="288"/>
      <c r="V1" s="288"/>
      <c r="W1" s="289"/>
    </row>
    <row r="2" spans="1:66" s="11" customFormat="1" ht="15" customHeight="1" thickBot="1" x14ac:dyDescent="0.3">
      <c r="A2" s="390"/>
      <c r="B2" s="391"/>
      <c r="C2" s="391"/>
      <c r="D2" s="392"/>
      <c r="E2" s="384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6"/>
      <c r="Q2" s="290"/>
      <c r="R2" s="290"/>
      <c r="S2" s="290"/>
      <c r="T2" s="290"/>
      <c r="U2" s="290"/>
      <c r="V2" s="290"/>
      <c r="W2" s="291"/>
    </row>
    <row r="3" spans="1:66" s="16" customFormat="1" ht="30" customHeight="1" thickTop="1" thickBot="1" x14ac:dyDescent="0.2">
      <c r="A3" s="141" t="s">
        <v>4</v>
      </c>
      <c r="B3" s="142" t="s">
        <v>5</v>
      </c>
      <c r="C3" s="295" t="s">
        <v>6</v>
      </c>
      <c r="D3" s="297">
        <v>0</v>
      </c>
      <c r="E3" s="285">
        <v>300</v>
      </c>
      <c r="F3" s="160">
        <v>400</v>
      </c>
      <c r="G3" s="160">
        <v>500</v>
      </c>
      <c r="H3" s="160">
        <v>510</v>
      </c>
      <c r="I3" s="160">
        <v>600</v>
      </c>
      <c r="J3" s="160">
        <v>615</v>
      </c>
      <c r="K3" s="160">
        <v>700</v>
      </c>
      <c r="L3" s="160">
        <v>765</v>
      </c>
      <c r="M3" s="160">
        <v>800</v>
      </c>
      <c r="N3" s="285">
        <v>900</v>
      </c>
      <c r="O3" s="160">
        <v>1000</v>
      </c>
      <c r="P3" s="285">
        <v>1100</v>
      </c>
      <c r="Q3" s="292" t="s">
        <v>8</v>
      </c>
      <c r="R3" s="292" t="s">
        <v>9</v>
      </c>
      <c r="S3" s="292" t="s">
        <v>10</v>
      </c>
      <c r="T3" s="292" t="s">
        <v>11</v>
      </c>
      <c r="U3" s="292" t="s">
        <v>12</v>
      </c>
      <c r="V3" s="292" t="s">
        <v>13</v>
      </c>
      <c r="W3" s="293"/>
    </row>
    <row r="4" spans="1:66" ht="15.75" x14ac:dyDescent="0.25">
      <c r="A4" s="143">
        <v>1</v>
      </c>
      <c r="B4" s="161" t="s">
        <v>522</v>
      </c>
      <c r="C4" s="150" t="s">
        <v>15</v>
      </c>
      <c r="D4" s="296">
        <f t="shared" ref="D4:D44" si="0">D$3</f>
        <v>0</v>
      </c>
      <c r="E4" s="154">
        <f>ROUNDUP(System1!A2-System1!A2*$D$3,0)</f>
        <v>1231</v>
      </c>
      <c r="F4" s="157">
        <f>ROUNDUP(System1!B2-System1!B2*$D$3,0)</f>
        <v>1283</v>
      </c>
      <c r="G4" s="154">
        <f>ROUNDUP(System1!C2-System1!C2*$D$3,0)</f>
        <v>1340</v>
      </c>
      <c r="H4" s="157">
        <f>ROUNDUP(System1!D2-System1!D2*$D$3,0)</f>
        <v>1350</v>
      </c>
      <c r="I4" s="154">
        <f>ROUNDUP(System1!E2-System1!E2*$D$3,0)</f>
        <v>1394</v>
      </c>
      <c r="J4" s="157">
        <f>ROUNDUP(System1!F2-System1!F2*$D$3,0)</f>
        <v>1407</v>
      </c>
      <c r="K4" s="154">
        <f>ROUNDUP(System1!G2-System1!G2*$D$3,0)</f>
        <v>1448</v>
      </c>
      <c r="L4" s="157">
        <f>ROUNDUP(System1!H2-System1!H2*$D$3,0)</f>
        <v>1484</v>
      </c>
      <c r="M4" s="151">
        <f>ROUNDUP(System1!I2-System1!I2*$D$3,0)</f>
        <v>1505</v>
      </c>
      <c r="N4" s="157">
        <f>ROUNDUP(System1!J2-System1!J2*$D$3,0)</f>
        <v>1559</v>
      </c>
      <c r="O4" s="151">
        <f>ROUNDUP(System1!K2-System1!K2*$D$3,0)</f>
        <v>1611</v>
      </c>
      <c r="P4" s="157">
        <f>ROUNDUP(System1!L2-System1!L2*$D$3,0)</f>
        <v>1667</v>
      </c>
      <c r="Q4" s="294">
        <v>2</v>
      </c>
      <c r="R4" s="294">
        <v>3</v>
      </c>
      <c r="S4" s="294">
        <v>2</v>
      </c>
      <c r="T4" s="294">
        <v>10</v>
      </c>
      <c r="U4" s="294">
        <v>2</v>
      </c>
      <c r="V4" s="294">
        <v>4</v>
      </c>
      <c r="W4" s="289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</row>
    <row r="5" spans="1:66" ht="15.75" x14ac:dyDescent="0.25">
      <c r="A5" s="144">
        <v>2</v>
      </c>
      <c r="B5" s="162" t="s">
        <v>523</v>
      </c>
      <c r="C5" s="148" t="s">
        <v>15</v>
      </c>
      <c r="D5" s="146">
        <f t="shared" si="0"/>
        <v>0</v>
      </c>
      <c r="E5" s="155">
        <f>ROUNDUP(System1!A3-System1!A3*$D$3,0)</f>
        <v>1273</v>
      </c>
      <c r="F5" s="158">
        <f>ROUNDUP(System1!B3-System1!B3*$D$3,0)</f>
        <v>1325</v>
      </c>
      <c r="G5" s="155">
        <f>ROUNDUP(System1!C3-System1!C3*$D$3,0)</f>
        <v>1382</v>
      </c>
      <c r="H5" s="158">
        <f>ROUNDUP(System1!D3-System1!D3*$D$3,0)</f>
        <v>1392</v>
      </c>
      <c r="I5" s="155">
        <f>ROUNDUP(System1!E3-System1!E3*$D$3,0)</f>
        <v>1436</v>
      </c>
      <c r="J5" s="158">
        <f>ROUNDUP(System1!F3-System1!F3*$D$3,0)</f>
        <v>1449</v>
      </c>
      <c r="K5" s="155">
        <f>ROUNDUP(System1!G3-System1!G3*$D$3,0)</f>
        <v>1490</v>
      </c>
      <c r="L5" s="158">
        <f>ROUNDUP(System1!H3-System1!H3*$D$3,0)</f>
        <v>1526</v>
      </c>
      <c r="M5" s="152">
        <f>ROUNDUP(System1!I3-System1!I3*$D$3,0)</f>
        <v>1547</v>
      </c>
      <c r="N5" s="158">
        <f>ROUNDUP(System1!J3-System1!J3*$D$3,0)</f>
        <v>1601</v>
      </c>
      <c r="O5" s="152">
        <f>ROUNDUP(System1!K3-System1!K3*$D$3,0)</f>
        <v>1653</v>
      </c>
      <c r="P5" s="158">
        <f>ROUNDUP(System1!L3-System1!L3*$D$3,0)</f>
        <v>1709</v>
      </c>
      <c r="Q5" s="294">
        <v>2</v>
      </c>
      <c r="R5" s="294">
        <v>3</v>
      </c>
      <c r="S5" s="294">
        <v>2</v>
      </c>
      <c r="T5" s="294">
        <v>10</v>
      </c>
      <c r="U5" s="294">
        <v>2</v>
      </c>
      <c r="V5" s="294">
        <v>4</v>
      </c>
      <c r="W5" s="289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</row>
    <row r="6" spans="1:66" ht="15.75" x14ac:dyDescent="0.25">
      <c r="A6" s="144">
        <v>3</v>
      </c>
      <c r="B6" s="162" t="s">
        <v>524</v>
      </c>
      <c r="C6" s="148" t="s">
        <v>15</v>
      </c>
      <c r="D6" s="146">
        <f t="shared" si="0"/>
        <v>0</v>
      </c>
      <c r="E6" s="155">
        <f>ROUNDUP(System1!A4-System1!A4*$D$3,0)</f>
        <v>1315</v>
      </c>
      <c r="F6" s="158">
        <f>ROUNDUP(System1!B4-System1!B4*$D$3,0)</f>
        <v>1367</v>
      </c>
      <c r="G6" s="155">
        <f>ROUNDUP(System1!C4-System1!C4*$D$3,0)</f>
        <v>1424</v>
      </c>
      <c r="H6" s="158">
        <f>ROUNDUP(System1!D4-System1!D4*$D$3,0)</f>
        <v>1434</v>
      </c>
      <c r="I6" s="155">
        <f>ROUNDUP(System1!E4-System1!E4*$D$3,0)</f>
        <v>1478</v>
      </c>
      <c r="J6" s="158">
        <f>ROUNDUP(System1!F4-System1!F4*$D$3,0)</f>
        <v>1491</v>
      </c>
      <c r="K6" s="155">
        <f>ROUNDUP(System1!G4-System1!G4*$D$3,0)</f>
        <v>1532</v>
      </c>
      <c r="L6" s="158">
        <f>ROUNDUP(System1!H4-System1!H4*$D$3,0)</f>
        <v>1568</v>
      </c>
      <c r="M6" s="152">
        <f>ROUNDUP(System1!I4-System1!I4*$D$3,0)</f>
        <v>1589</v>
      </c>
      <c r="N6" s="158">
        <f>ROUNDUP(System1!J4-System1!J4*$D$3,0)</f>
        <v>1643</v>
      </c>
      <c r="O6" s="152">
        <f>ROUNDUP(System1!K4-System1!K4*$D$3,0)</f>
        <v>1694</v>
      </c>
      <c r="P6" s="158">
        <f>ROUNDUP(System1!L4-System1!L4*$D$3,0)</f>
        <v>1751</v>
      </c>
      <c r="Q6" s="294">
        <v>2</v>
      </c>
      <c r="R6" s="294">
        <v>3</v>
      </c>
      <c r="S6" s="294">
        <v>2</v>
      </c>
      <c r="T6" s="294">
        <v>10</v>
      </c>
      <c r="U6" s="294">
        <v>2</v>
      </c>
      <c r="V6" s="294">
        <v>4</v>
      </c>
      <c r="W6" s="289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</row>
    <row r="7" spans="1:66" ht="15.75" x14ac:dyDescent="0.25">
      <c r="A7" s="144">
        <v>4</v>
      </c>
      <c r="B7" s="162" t="s">
        <v>525</v>
      </c>
      <c r="C7" s="148" t="s">
        <v>15</v>
      </c>
      <c r="D7" s="146">
        <f t="shared" si="0"/>
        <v>0</v>
      </c>
      <c r="E7" s="155">
        <f>ROUNDUP(System1!A5-System1!A5*$D$3,0)</f>
        <v>1355</v>
      </c>
      <c r="F7" s="158">
        <f>ROUNDUP(System1!B5-System1!B5*$D$3,0)</f>
        <v>1406</v>
      </c>
      <c r="G7" s="155">
        <f>ROUNDUP(System1!C5-System1!C5*$D$3,0)</f>
        <v>1463</v>
      </c>
      <c r="H7" s="158">
        <f>ROUNDUP(System1!D5-System1!D5*$D$3,0)</f>
        <v>1473</v>
      </c>
      <c r="I7" s="155">
        <f>ROUNDUP(System1!E5-System1!E5*$D$3,0)</f>
        <v>1517</v>
      </c>
      <c r="J7" s="158">
        <f>ROUNDUP(System1!F5-System1!F5*$D$3,0)</f>
        <v>1531</v>
      </c>
      <c r="K7" s="155">
        <f>ROUNDUP(System1!G5-System1!G5*$D$3,0)</f>
        <v>1571</v>
      </c>
      <c r="L7" s="158">
        <f>ROUNDUP(System1!H5-System1!H5*$D$3,0)</f>
        <v>1608</v>
      </c>
      <c r="M7" s="152">
        <f>ROUNDUP(System1!I5-System1!I5*$D$3,0)</f>
        <v>1628</v>
      </c>
      <c r="N7" s="158">
        <f>ROUNDUP(System1!J5-System1!J5*$D$3,0)</f>
        <v>1682</v>
      </c>
      <c r="O7" s="152">
        <f>ROUNDUP(System1!K5-System1!K5*$D$3,0)</f>
        <v>1734</v>
      </c>
      <c r="P7" s="158">
        <f>ROUNDUP(System1!L5-System1!L5*$D$3,0)</f>
        <v>1790</v>
      </c>
      <c r="Q7" s="294">
        <v>2</v>
      </c>
      <c r="R7" s="294">
        <v>3</v>
      </c>
      <c r="S7" s="294">
        <v>2</v>
      </c>
      <c r="T7" s="294">
        <v>10</v>
      </c>
      <c r="U7" s="294">
        <v>2</v>
      </c>
      <c r="V7" s="294">
        <v>4</v>
      </c>
      <c r="W7" s="289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</row>
    <row r="8" spans="1:66" ht="15.75" x14ac:dyDescent="0.25">
      <c r="A8" s="144">
        <v>5</v>
      </c>
      <c r="B8" s="162" t="s">
        <v>526</v>
      </c>
      <c r="C8" s="148" t="s">
        <v>15</v>
      </c>
      <c r="D8" s="146">
        <f t="shared" si="0"/>
        <v>0</v>
      </c>
      <c r="E8" s="155">
        <f>ROUNDUP(System1!A6-System1!A6*$D$3,0)</f>
        <v>1396</v>
      </c>
      <c r="F8" s="158">
        <f>ROUNDUP(System1!B6-System1!B6*$D$3,0)</f>
        <v>1448</v>
      </c>
      <c r="G8" s="155">
        <f>ROUNDUP(System1!C6-System1!C6*$D$3,0)</f>
        <v>1505</v>
      </c>
      <c r="H8" s="158">
        <f>ROUNDUP(System1!D6-System1!D6*$D$3,0)</f>
        <v>1515</v>
      </c>
      <c r="I8" s="155">
        <f>ROUNDUP(System1!E6-System1!E6*$D$3,0)</f>
        <v>1559</v>
      </c>
      <c r="J8" s="158">
        <f>ROUNDUP(System1!F6-System1!F6*$D$3,0)</f>
        <v>1572</v>
      </c>
      <c r="K8" s="155">
        <f>ROUNDUP(System1!G6-System1!G6*$D$3,0)</f>
        <v>1613</v>
      </c>
      <c r="L8" s="158">
        <f>ROUNDUP(System1!H6-System1!H6*$D$3,0)</f>
        <v>1649</v>
      </c>
      <c r="M8" s="152">
        <f>ROUNDUP(System1!I6-System1!I6*$D$3,0)</f>
        <v>1670</v>
      </c>
      <c r="N8" s="158">
        <f>ROUNDUP(System1!J6-System1!J6*$D$3,0)</f>
        <v>1724</v>
      </c>
      <c r="O8" s="152">
        <f>ROUNDUP(System1!K6-System1!K6*$D$3,0)</f>
        <v>1776</v>
      </c>
      <c r="P8" s="158">
        <f>ROUNDUP(System1!L6-System1!L6*$D$3,0)</f>
        <v>1832</v>
      </c>
      <c r="Q8" s="294">
        <v>2</v>
      </c>
      <c r="R8" s="294">
        <v>3</v>
      </c>
      <c r="S8" s="294">
        <v>2</v>
      </c>
      <c r="T8" s="294">
        <v>10</v>
      </c>
      <c r="U8" s="294">
        <v>2</v>
      </c>
      <c r="V8" s="294">
        <v>4</v>
      </c>
      <c r="W8" s="289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</row>
    <row r="9" spans="1:66" ht="15.75" x14ac:dyDescent="0.25">
      <c r="A9" s="144">
        <v>6</v>
      </c>
      <c r="B9" s="162" t="s">
        <v>527</v>
      </c>
      <c r="C9" s="148" t="s">
        <v>15</v>
      </c>
      <c r="D9" s="146">
        <f t="shared" si="0"/>
        <v>0</v>
      </c>
      <c r="E9" s="155">
        <f>ROUNDUP(System1!A7-System1!A7*$D$3,0)</f>
        <v>1438</v>
      </c>
      <c r="F9" s="158">
        <f>ROUNDUP(System1!B7-System1!B7*$D$3,0)</f>
        <v>1490</v>
      </c>
      <c r="G9" s="155">
        <f>ROUNDUP(System1!C7-System1!C7*$D$3,0)</f>
        <v>1547</v>
      </c>
      <c r="H9" s="158">
        <f>ROUNDUP(System1!D7-System1!D7*$D$3,0)</f>
        <v>1557</v>
      </c>
      <c r="I9" s="155">
        <f>ROUNDUP(System1!E7-System1!E7*$D$3,0)</f>
        <v>1601</v>
      </c>
      <c r="J9" s="158">
        <f>ROUNDUP(System1!F7-System1!F7*$D$3,0)</f>
        <v>1614</v>
      </c>
      <c r="K9" s="155">
        <f>ROUNDUP(System1!G7-System1!G7*$D$3,0)</f>
        <v>1655</v>
      </c>
      <c r="L9" s="158">
        <f>ROUNDUP(System1!H7-System1!H7*$D$3,0)</f>
        <v>1691</v>
      </c>
      <c r="M9" s="152">
        <f>ROUNDUP(System1!I7-System1!I7*$D$3,0)</f>
        <v>1712</v>
      </c>
      <c r="N9" s="158">
        <f>ROUNDUP(System1!J7-System1!J7*$D$3,0)</f>
        <v>1766</v>
      </c>
      <c r="O9" s="152">
        <f>ROUNDUP(System1!K7-System1!K7*$D$3,0)</f>
        <v>1818</v>
      </c>
      <c r="P9" s="158">
        <f>ROUNDUP(System1!L7-System1!L7*$D$3,0)</f>
        <v>1874</v>
      </c>
      <c r="Q9" s="294">
        <v>2</v>
      </c>
      <c r="R9" s="294">
        <v>3</v>
      </c>
      <c r="S9" s="294">
        <v>2</v>
      </c>
      <c r="T9" s="294">
        <v>10</v>
      </c>
      <c r="U9" s="294">
        <v>2</v>
      </c>
      <c r="V9" s="294">
        <v>4</v>
      </c>
      <c r="W9" s="289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</row>
    <row r="10" spans="1:66" ht="15.75" x14ac:dyDescent="0.25">
      <c r="A10" s="144">
        <v>7</v>
      </c>
      <c r="B10" s="162" t="s">
        <v>528</v>
      </c>
      <c r="C10" s="148" t="s">
        <v>15</v>
      </c>
      <c r="D10" s="146">
        <f t="shared" si="0"/>
        <v>0</v>
      </c>
      <c r="E10" s="155">
        <f>ROUNDUP(System1!A8-System1!A8*$D$3,0)</f>
        <v>1480</v>
      </c>
      <c r="F10" s="158">
        <f>ROUNDUP(System1!B8-System1!B8*$D$3,0)</f>
        <v>1532</v>
      </c>
      <c r="G10" s="155">
        <f>ROUNDUP(System1!C8-System1!C8*$D$3,0)</f>
        <v>1589</v>
      </c>
      <c r="H10" s="158">
        <f>ROUNDUP(System1!D8-System1!D8*$D$3,0)</f>
        <v>1599</v>
      </c>
      <c r="I10" s="155">
        <f>ROUNDUP(System1!E8-System1!E8*$D$3,0)</f>
        <v>1643</v>
      </c>
      <c r="J10" s="158">
        <f>ROUNDUP(System1!F8-System1!F8*$D$3,0)</f>
        <v>1656</v>
      </c>
      <c r="K10" s="155">
        <f>ROUNDUP(System1!G8-System1!G8*$D$3,0)</f>
        <v>1697</v>
      </c>
      <c r="L10" s="158">
        <f>ROUNDUP(System1!H8-System1!H8*$D$3,0)</f>
        <v>1733</v>
      </c>
      <c r="M10" s="152">
        <f>ROUNDUP(System1!I8-System1!I8*$D$3,0)</f>
        <v>1754</v>
      </c>
      <c r="N10" s="158">
        <f>ROUNDUP(System1!J8-System1!J8*$D$3,0)</f>
        <v>1808</v>
      </c>
      <c r="O10" s="152">
        <f>ROUNDUP(System1!K8-System1!K8*$D$3,0)</f>
        <v>1859</v>
      </c>
      <c r="P10" s="158">
        <f>ROUNDUP(System1!L8-System1!L8*$D$3,0)</f>
        <v>1916</v>
      </c>
      <c r="Q10" s="294">
        <v>2</v>
      </c>
      <c r="R10" s="294">
        <v>3</v>
      </c>
      <c r="S10" s="294">
        <v>2</v>
      </c>
      <c r="T10" s="294">
        <v>10</v>
      </c>
      <c r="U10" s="294">
        <v>2</v>
      </c>
      <c r="V10" s="294">
        <v>4</v>
      </c>
      <c r="W10" s="289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</row>
    <row r="11" spans="1:66" ht="15.75" x14ac:dyDescent="0.25">
      <c r="A11" s="144">
        <v>8</v>
      </c>
      <c r="B11" s="162" t="s">
        <v>529</v>
      </c>
      <c r="C11" s="148" t="s">
        <v>15</v>
      </c>
      <c r="D11" s="146">
        <f t="shared" si="0"/>
        <v>0</v>
      </c>
      <c r="E11" s="155">
        <f>ROUNDUP(System1!A9-System1!A9*$D$3,0)</f>
        <v>1520</v>
      </c>
      <c r="F11" s="158">
        <f>ROUNDUP(System1!B9-System1!B9*$D$3,0)</f>
        <v>1571</v>
      </c>
      <c r="G11" s="155">
        <f>ROUNDUP(System1!C9-System1!C9*$D$3,0)</f>
        <v>1628</v>
      </c>
      <c r="H11" s="158">
        <f>ROUNDUP(System1!D9-System1!D9*$D$3,0)</f>
        <v>1638</v>
      </c>
      <c r="I11" s="155">
        <f>ROUNDUP(System1!E9-System1!E9*$D$3,0)</f>
        <v>1682</v>
      </c>
      <c r="J11" s="158">
        <f>ROUNDUP(System1!F9-System1!F9*$D$3,0)</f>
        <v>1696</v>
      </c>
      <c r="K11" s="155">
        <f>ROUNDUP(System1!G9-System1!G9*$D$3,0)</f>
        <v>1736</v>
      </c>
      <c r="L11" s="158">
        <f>ROUNDUP(System1!H9-System1!H9*$D$3,0)</f>
        <v>1773</v>
      </c>
      <c r="M11" s="152">
        <f>ROUNDUP(System1!I9-System1!I9*$D$3,0)</f>
        <v>1793</v>
      </c>
      <c r="N11" s="158">
        <f>ROUNDUP(System1!J9-System1!J9*$D$3,0)</f>
        <v>1847</v>
      </c>
      <c r="O11" s="152">
        <f>ROUNDUP(System1!K9-System1!K9*$D$3,0)</f>
        <v>1899</v>
      </c>
      <c r="P11" s="158">
        <f>ROUNDUP(System1!L9-System1!L9*$D$3,0)</f>
        <v>1955</v>
      </c>
      <c r="Q11" s="294">
        <v>2</v>
      </c>
      <c r="R11" s="294">
        <v>3</v>
      </c>
      <c r="S11" s="294">
        <v>2</v>
      </c>
      <c r="T11" s="294">
        <v>10</v>
      </c>
      <c r="U11" s="294">
        <v>2</v>
      </c>
      <c r="V11" s="294">
        <v>4</v>
      </c>
      <c r="W11" s="289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1:66" ht="15.75" x14ac:dyDescent="0.25">
      <c r="A12" s="144">
        <v>9</v>
      </c>
      <c r="B12" s="162" t="s">
        <v>530</v>
      </c>
      <c r="C12" s="148" t="s">
        <v>15</v>
      </c>
      <c r="D12" s="146">
        <f t="shared" si="0"/>
        <v>0</v>
      </c>
      <c r="E12" s="155">
        <f>ROUNDUP(System1!A10-System1!A10*$D$3,0)</f>
        <v>1559</v>
      </c>
      <c r="F12" s="158">
        <f>ROUNDUP(System1!B10-System1!B10*$D$3,0)</f>
        <v>1611</v>
      </c>
      <c r="G12" s="155">
        <f>ROUNDUP(System1!C10-System1!C10*$D$3,0)</f>
        <v>1668</v>
      </c>
      <c r="H12" s="158">
        <f>ROUNDUP(System1!D10-System1!D10*$D$3,0)</f>
        <v>1678</v>
      </c>
      <c r="I12" s="155">
        <f>ROUNDUP(System1!E10-System1!E10*$D$3,0)</f>
        <v>1722</v>
      </c>
      <c r="J12" s="158">
        <f>ROUNDUP(System1!F10-System1!F10*$D$3,0)</f>
        <v>1735</v>
      </c>
      <c r="K12" s="155">
        <f>ROUNDUP(System1!G10-System1!G10*$D$3,0)</f>
        <v>1776</v>
      </c>
      <c r="L12" s="158">
        <f>ROUNDUP(System1!H10-System1!H10*$D$3,0)</f>
        <v>1812</v>
      </c>
      <c r="M12" s="152">
        <f>ROUNDUP(System1!I10-System1!I10*$D$3,0)</f>
        <v>1833</v>
      </c>
      <c r="N12" s="158">
        <f>ROUNDUP(System1!J10-System1!J10*$D$3,0)</f>
        <v>1887</v>
      </c>
      <c r="O12" s="152">
        <f>ROUNDUP(System1!K10-System1!K10*$D$3,0)</f>
        <v>1939</v>
      </c>
      <c r="P12" s="158">
        <f>ROUNDUP(System1!L10-System1!L10*$D$3,0)</f>
        <v>1995</v>
      </c>
      <c r="Q12" s="294">
        <v>2</v>
      </c>
      <c r="R12" s="294">
        <v>3</v>
      </c>
      <c r="S12" s="294">
        <v>2</v>
      </c>
      <c r="T12" s="294">
        <v>10</v>
      </c>
      <c r="U12" s="294">
        <v>2</v>
      </c>
      <c r="V12" s="294">
        <v>4</v>
      </c>
      <c r="W12" s="289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</row>
    <row r="13" spans="1:66" ht="15.75" x14ac:dyDescent="0.25">
      <c r="A13" s="144">
        <v>10</v>
      </c>
      <c r="B13" s="162" t="s">
        <v>531</v>
      </c>
      <c r="C13" s="148" t="s">
        <v>15</v>
      </c>
      <c r="D13" s="146">
        <f t="shared" si="0"/>
        <v>0</v>
      </c>
      <c r="E13" s="155">
        <f>ROUNDUP(System1!A11-System1!A11*$D$3,0)</f>
        <v>1689</v>
      </c>
      <c r="F13" s="158">
        <f>ROUNDUP(System1!B11-System1!B11*$D$3,0)</f>
        <v>1748</v>
      </c>
      <c r="G13" s="155">
        <f>ROUNDUP(System1!C11-System1!C11*$D$3,0)</f>
        <v>1814</v>
      </c>
      <c r="H13" s="158">
        <f>ROUNDUP(System1!D11-System1!D11*$D$3,0)</f>
        <v>1828</v>
      </c>
      <c r="I13" s="155">
        <f>ROUNDUP(System1!E11-System1!E11*$D$3,0)</f>
        <v>1877</v>
      </c>
      <c r="J13" s="158">
        <f>ROUNDUP(System1!F11-System1!F11*$D$3,0)</f>
        <v>1894</v>
      </c>
      <c r="K13" s="155">
        <f>ROUNDUP(System1!G11-System1!G11*$D$3,0)</f>
        <v>1940</v>
      </c>
      <c r="L13" s="158">
        <f>ROUNDUP(System1!H11-System1!H11*$D$3,0)</f>
        <v>1983</v>
      </c>
      <c r="M13" s="152">
        <f>ROUNDUP(System1!I11-System1!I11*$D$3,0)</f>
        <v>2006</v>
      </c>
      <c r="N13" s="158">
        <f>ROUNDUP(System1!J11-System1!J11*$D$3,0)</f>
        <v>2068</v>
      </c>
      <c r="O13" s="152">
        <f>ROUNDUP(System1!K11-System1!K11*$D$3,0)</f>
        <v>2128</v>
      </c>
      <c r="P13" s="158">
        <f>ROUNDUP(System1!L11-System1!L11*$D$3,0)</f>
        <v>2194</v>
      </c>
      <c r="Q13" s="294">
        <v>2</v>
      </c>
      <c r="R13" s="294">
        <v>3</v>
      </c>
      <c r="S13" s="294">
        <v>3</v>
      </c>
      <c r="T13" s="294">
        <v>12</v>
      </c>
      <c r="U13" s="294">
        <v>2</v>
      </c>
      <c r="V13" s="294">
        <v>4</v>
      </c>
      <c r="W13" s="289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</row>
    <row r="14" spans="1:66" ht="15.75" x14ac:dyDescent="0.25">
      <c r="A14" s="144">
        <v>11</v>
      </c>
      <c r="B14" s="162" t="s">
        <v>532</v>
      </c>
      <c r="C14" s="148" t="s">
        <v>15</v>
      </c>
      <c r="D14" s="146">
        <f t="shared" si="0"/>
        <v>0</v>
      </c>
      <c r="E14" s="155">
        <f>ROUNDUP(System1!A12-System1!A12*$D$3,0)</f>
        <v>1731</v>
      </c>
      <c r="F14" s="158">
        <f>ROUNDUP(System1!B12-System1!B12*$D$3,0)</f>
        <v>1790</v>
      </c>
      <c r="G14" s="155">
        <f>ROUNDUP(System1!C12-System1!C12*$D$3,0)</f>
        <v>1856</v>
      </c>
      <c r="H14" s="158">
        <f>ROUNDUP(System1!D12-System1!D12*$D$3,0)</f>
        <v>1869</v>
      </c>
      <c r="I14" s="155">
        <f>ROUNDUP(System1!E12-System1!E12*$D$3,0)</f>
        <v>1919</v>
      </c>
      <c r="J14" s="158">
        <f>ROUNDUP(System1!F12-System1!F12*$D$3,0)</f>
        <v>1935</v>
      </c>
      <c r="K14" s="155">
        <f>ROUNDUP(System1!G12-System1!G12*$D$3,0)</f>
        <v>1982</v>
      </c>
      <c r="L14" s="158">
        <f>ROUNDUP(System1!H12-System1!H12*$D$3,0)</f>
        <v>2024</v>
      </c>
      <c r="M14" s="152">
        <f>ROUNDUP(System1!I12-System1!I12*$D$3,0)</f>
        <v>2048</v>
      </c>
      <c r="N14" s="158">
        <f>ROUNDUP(System1!J12-System1!J12*$D$3,0)</f>
        <v>2110</v>
      </c>
      <c r="O14" s="152">
        <f>ROUNDUP(System1!K12-System1!K12*$D$3,0)</f>
        <v>2170</v>
      </c>
      <c r="P14" s="158">
        <f>ROUNDUP(System1!L12-System1!L12*$D$3,0)</f>
        <v>2236</v>
      </c>
      <c r="Q14" s="294">
        <v>2</v>
      </c>
      <c r="R14" s="294">
        <v>3</v>
      </c>
      <c r="S14" s="294">
        <v>3</v>
      </c>
      <c r="T14" s="294">
        <v>12</v>
      </c>
      <c r="U14" s="294">
        <v>2</v>
      </c>
      <c r="V14" s="294">
        <v>4</v>
      </c>
      <c r="W14" s="289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</row>
    <row r="15" spans="1:66" ht="15.75" x14ac:dyDescent="0.25">
      <c r="A15" s="144">
        <v>12</v>
      </c>
      <c r="B15" s="162" t="s">
        <v>533</v>
      </c>
      <c r="C15" s="148" t="s">
        <v>15</v>
      </c>
      <c r="D15" s="146">
        <f t="shared" si="0"/>
        <v>0</v>
      </c>
      <c r="E15" s="155">
        <f>ROUNDUP(System1!A13-System1!A13*$D$3,0)</f>
        <v>1775</v>
      </c>
      <c r="F15" s="158">
        <f>ROUNDUP(System1!B13-System1!B13*$D$3,0)</f>
        <v>1834</v>
      </c>
      <c r="G15" s="155">
        <f>ROUNDUP(System1!C13-System1!C13*$D$3,0)</f>
        <v>1900</v>
      </c>
      <c r="H15" s="158">
        <f>ROUNDUP(System1!D13-System1!D13*$D$3,0)</f>
        <v>1913</v>
      </c>
      <c r="I15" s="155">
        <f>ROUNDUP(System1!E13-System1!E13*$D$3,0)</f>
        <v>1963</v>
      </c>
      <c r="J15" s="158">
        <f>ROUNDUP(System1!F13-System1!F13*$D$3,0)</f>
        <v>1979</v>
      </c>
      <c r="K15" s="155">
        <f>ROUNDUP(System1!G13-System1!G13*$D$3,0)</f>
        <v>2026</v>
      </c>
      <c r="L15" s="158">
        <f>ROUNDUP(System1!H13-System1!H13*$D$3,0)</f>
        <v>2068</v>
      </c>
      <c r="M15" s="152">
        <f>ROUNDUP(System1!I13-System1!I13*$D$3,0)</f>
        <v>2092</v>
      </c>
      <c r="N15" s="158">
        <f>ROUNDUP(System1!J13-System1!J13*$D$3,0)</f>
        <v>2154</v>
      </c>
      <c r="O15" s="152">
        <f>ROUNDUP(System1!K13-System1!K13*$D$3,0)</f>
        <v>2214</v>
      </c>
      <c r="P15" s="158">
        <f>ROUNDUP(System1!L13-System1!L13*$D$3,0)</f>
        <v>2280</v>
      </c>
      <c r="Q15" s="294">
        <v>2</v>
      </c>
      <c r="R15" s="294">
        <v>3</v>
      </c>
      <c r="S15" s="294">
        <v>3</v>
      </c>
      <c r="T15" s="294">
        <v>12</v>
      </c>
      <c r="U15" s="294">
        <v>2</v>
      </c>
      <c r="V15" s="294">
        <v>4</v>
      </c>
      <c r="W15" s="289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</row>
    <row r="16" spans="1:66" ht="15.75" x14ac:dyDescent="0.25">
      <c r="A16" s="144">
        <v>13</v>
      </c>
      <c r="B16" s="162" t="s">
        <v>534</v>
      </c>
      <c r="C16" s="148" t="s">
        <v>15</v>
      </c>
      <c r="D16" s="146">
        <f t="shared" si="0"/>
        <v>0</v>
      </c>
      <c r="E16" s="155">
        <f>ROUNDUP(System1!A14-System1!A14*$D$3,0)</f>
        <v>1817</v>
      </c>
      <c r="F16" s="158">
        <f>ROUNDUP(System1!B14-System1!B14*$D$3,0)</f>
        <v>1876</v>
      </c>
      <c r="G16" s="155">
        <f>ROUNDUP(System1!C14-System1!C14*$D$3,0)</f>
        <v>1942</v>
      </c>
      <c r="H16" s="158">
        <f>ROUNDUP(System1!D14-System1!D14*$D$3,0)</f>
        <v>1955</v>
      </c>
      <c r="I16" s="155">
        <f>ROUNDUP(System1!E14-System1!E14*$D$3,0)</f>
        <v>2005</v>
      </c>
      <c r="J16" s="158">
        <f>ROUNDUP(System1!F14-System1!F14*$D$3,0)</f>
        <v>2021</v>
      </c>
      <c r="K16" s="155">
        <f>ROUNDUP(System1!G14-System1!G14*$D$3,0)</f>
        <v>2067</v>
      </c>
      <c r="L16" s="158">
        <f>ROUNDUP(System1!H14-System1!H14*$D$3,0)</f>
        <v>2110</v>
      </c>
      <c r="M16" s="152">
        <f>ROUNDUP(System1!I14-System1!I14*$D$3,0)</f>
        <v>2133</v>
      </c>
      <c r="N16" s="158">
        <f>ROUNDUP(System1!J14-System1!J14*$D$3,0)</f>
        <v>2196</v>
      </c>
      <c r="O16" s="152">
        <f>ROUNDUP(System1!K14-System1!K14*$D$3,0)</f>
        <v>2255</v>
      </c>
      <c r="P16" s="158">
        <f>ROUNDUP(System1!L14-System1!L14*$D$3,0)</f>
        <v>2321</v>
      </c>
      <c r="Q16" s="294">
        <v>2</v>
      </c>
      <c r="R16" s="294">
        <v>3</v>
      </c>
      <c r="S16" s="294">
        <v>3</v>
      </c>
      <c r="T16" s="294">
        <v>12</v>
      </c>
      <c r="U16" s="294">
        <v>2</v>
      </c>
      <c r="V16" s="294">
        <v>4</v>
      </c>
      <c r="W16" s="289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</row>
    <row r="17" spans="1:66" ht="15.75" x14ac:dyDescent="0.25">
      <c r="A17" s="144">
        <v>14</v>
      </c>
      <c r="B17" s="162" t="s">
        <v>535</v>
      </c>
      <c r="C17" s="148" t="s">
        <v>15</v>
      </c>
      <c r="D17" s="146">
        <f t="shared" si="0"/>
        <v>0</v>
      </c>
      <c r="E17" s="155">
        <f>ROUNDUP(System1!A15-System1!A15*$D$3,0)</f>
        <v>1856</v>
      </c>
      <c r="F17" s="158">
        <f>ROUNDUP(System1!B15-System1!B15*$D$3,0)</f>
        <v>1916</v>
      </c>
      <c r="G17" s="155">
        <f>ROUNDUP(System1!C15-System1!C15*$D$3,0)</f>
        <v>1982</v>
      </c>
      <c r="H17" s="158">
        <f>ROUNDUP(System1!D15-System1!D15*$D$3,0)</f>
        <v>1995</v>
      </c>
      <c r="I17" s="155">
        <f>ROUNDUP(System1!E15-System1!E15*$D$3,0)</f>
        <v>2044</v>
      </c>
      <c r="J17" s="158">
        <f>ROUNDUP(System1!F15-System1!F15*$D$3,0)</f>
        <v>2061</v>
      </c>
      <c r="K17" s="155">
        <f>ROUNDUP(System1!G15-System1!G15*$D$3,0)</f>
        <v>2107</v>
      </c>
      <c r="L17" s="158">
        <f>ROUNDUP(System1!H15-System1!H15*$D$3,0)</f>
        <v>2150</v>
      </c>
      <c r="M17" s="152">
        <f>ROUNDUP(System1!I15-System1!I15*$D$3,0)</f>
        <v>2173</v>
      </c>
      <c r="N17" s="158">
        <f>ROUNDUP(System1!J15-System1!J15*$D$3,0)</f>
        <v>2236</v>
      </c>
      <c r="O17" s="152">
        <f>ROUNDUP(System1!K15-System1!K15*$D$3,0)</f>
        <v>2295</v>
      </c>
      <c r="P17" s="158">
        <f>ROUNDUP(System1!L15-System1!L15*$D$3,0)</f>
        <v>2361</v>
      </c>
      <c r="Q17" s="294">
        <v>2</v>
      </c>
      <c r="R17" s="294">
        <v>3</v>
      </c>
      <c r="S17" s="294">
        <v>3</v>
      </c>
      <c r="T17" s="294">
        <v>12</v>
      </c>
      <c r="U17" s="294">
        <v>2</v>
      </c>
      <c r="V17" s="294">
        <v>4</v>
      </c>
      <c r="W17" s="289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</row>
    <row r="18" spans="1:66" ht="15.75" x14ac:dyDescent="0.25">
      <c r="A18" s="144">
        <v>15</v>
      </c>
      <c r="B18" s="162" t="s">
        <v>536</v>
      </c>
      <c r="C18" s="148" t="s">
        <v>15</v>
      </c>
      <c r="D18" s="146">
        <f t="shared" si="0"/>
        <v>0</v>
      </c>
      <c r="E18" s="155">
        <f>ROUNDUP(System1!A16-System1!A16*$D$3,0)</f>
        <v>1988</v>
      </c>
      <c r="F18" s="158">
        <f>ROUNDUP(System1!B16-System1!B16*$D$3,0)</f>
        <v>2055</v>
      </c>
      <c r="G18" s="155">
        <f>ROUNDUP(System1!C16-System1!C16*$D$3,0)</f>
        <v>2130</v>
      </c>
      <c r="H18" s="158">
        <f>ROUNDUP(System1!D16-System1!D16*$D$3,0)</f>
        <v>2147</v>
      </c>
      <c r="I18" s="155">
        <f>ROUNDUP(System1!E16-System1!E16*$D$3,0)</f>
        <v>2202</v>
      </c>
      <c r="J18" s="158">
        <f>ROUNDUP(System1!F16-System1!F16*$D$3,0)</f>
        <v>2221</v>
      </c>
      <c r="K18" s="155">
        <f>ROUNDUP(System1!G16-System1!G16*$D$3,0)</f>
        <v>2273</v>
      </c>
      <c r="L18" s="158">
        <f>ROUNDUP(System1!H16-System1!H16*$D$3,0)</f>
        <v>2323</v>
      </c>
      <c r="M18" s="152">
        <f>ROUNDUP(System1!I16-System1!I16*$D$3,0)</f>
        <v>2348</v>
      </c>
      <c r="N18" s="158">
        <f>ROUNDUP(System1!J16-System1!J16*$D$3,0)</f>
        <v>2419</v>
      </c>
      <c r="O18" s="152">
        <f>ROUNDUP(System1!K16-System1!K16*$D$3,0)</f>
        <v>2486</v>
      </c>
      <c r="P18" s="158">
        <f>ROUNDUP(System1!L16-System1!L16*$D$3,0)</f>
        <v>2562</v>
      </c>
      <c r="Q18" s="294">
        <v>2</v>
      </c>
      <c r="R18" s="294">
        <v>3</v>
      </c>
      <c r="S18" s="294">
        <v>4</v>
      </c>
      <c r="T18" s="294">
        <v>14</v>
      </c>
      <c r="U18" s="294">
        <v>2</v>
      </c>
      <c r="V18" s="294">
        <v>4</v>
      </c>
      <c r="W18" s="289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</row>
    <row r="19" spans="1:66" ht="15.75" x14ac:dyDescent="0.25">
      <c r="A19" s="144">
        <v>16</v>
      </c>
      <c r="B19" s="162" t="s">
        <v>537</v>
      </c>
      <c r="C19" s="148" t="s">
        <v>15</v>
      </c>
      <c r="D19" s="146">
        <f t="shared" si="0"/>
        <v>0</v>
      </c>
      <c r="E19" s="155">
        <f>ROUNDUP(System1!A17-System1!A17*$D$3,0)</f>
        <v>2028</v>
      </c>
      <c r="F19" s="158">
        <f>ROUNDUP(System1!B17-System1!B17*$D$3,0)</f>
        <v>2095</v>
      </c>
      <c r="G19" s="155">
        <f>ROUNDUP(System1!C17-System1!C17*$D$3,0)</f>
        <v>2170</v>
      </c>
      <c r="H19" s="158">
        <f>ROUNDUP(System1!D17-System1!D17*$D$3,0)</f>
        <v>2186</v>
      </c>
      <c r="I19" s="155">
        <f>ROUNDUP(System1!E17-System1!E17*$D$3,0)</f>
        <v>2241</v>
      </c>
      <c r="J19" s="158">
        <f>ROUNDUP(System1!F17-System1!F17*$D$3,0)</f>
        <v>2261</v>
      </c>
      <c r="K19" s="155">
        <f>ROUNDUP(System1!G17-System1!G17*$D$3,0)</f>
        <v>2313</v>
      </c>
      <c r="L19" s="158">
        <f>ROUNDUP(System1!H17-System1!H17*$D$3,0)</f>
        <v>2362</v>
      </c>
      <c r="M19" s="152">
        <f>ROUNDUP(System1!I17-System1!I17*$D$3,0)</f>
        <v>2387</v>
      </c>
      <c r="N19" s="158">
        <f>ROUNDUP(System1!J17-System1!J17*$D$3,0)</f>
        <v>2459</v>
      </c>
      <c r="O19" s="152">
        <f>ROUNDUP(System1!K17-System1!K17*$D$3,0)</f>
        <v>2526</v>
      </c>
      <c r="P19" s="158">
        <f>ROUNDUP(System1!L17-System1!L17*$D$3,0)</f>
        <v>2602</v>
      </c>
      <c r="Q19" s="294">
        <v>2</v>
      </c>
      <c r="R19" s="294">
        <v>3</v>
      </c>
      <c r="S19" s="294">
        <v>4</v>
      </c>
      <c r="T19" s="294">
        <v>14</v>
      </c>
      <c r="U19" s="294">
        <v>2</v>
      </c>
      <c r="V19" s="294">
        <v>4</v>
      </c>
      <c r="W19" s="289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</row>
    <row r="20" spans="1:66" ht="15.75" x14ac:dyDescent="0.25">
      <c r="A20" s="144">
        <v>17</v>
      </c>
      <c r="B20" s="162" t="s">
        <v>538</v>
      </c>
      <c r="C20" s="148" t="s">
        <v>15</v>
      </c>
      <c r="D20" s="146">
        <f t="shared" si="0"/>
        <v>0</v>
      </c>
      <c r="E20" s="155">
        <f>ROUNDUP(System1!A18-System1!A18*$D$3,0)</f>
        <v>2070</v>
      </c>
      <c r="F20" s="158">
        <f>ROUNDUP(System1!B18-System1!B18*$D$3,0)</f>
        <v>2137</v>
      </c>
      <c r="G20" s="155">
        <f>ROUNDUP(System1!C18-System1!C18*$D$3,0)</f>
        <v>2211</v>
      </c>
      <c r="H20" s="158">
        <f>ROUNDUP(System1!D18-System1!D18*$D$3,0)</f>
        <v>2228</v>
      </c>
      <c r="I20" s="155">
        <f>ROUNDUP(System1!E18-System1!E18*$D$3,0)</f>
        <v>2283</v>
      </c>
      <c r="J20" s="158">
        <f>ROUNDUP(System1!F18-System1!F18*$D$3,0)</f>
        <v>2303</v>
      </c>
      <c r="K20" s="155">
        <f>ROUNDUP(System1!G18-System1!G18*$D$3,0)</f>
        <v>2354</v>
      </c>
      <c r="L20" s="158">
        <f>ROUNDUP(System1!H18-System1!H18*$D$3,0)</f>
        <v>2404</v>
      </c>
      <c r="M20" s="152">
        <f>ROUNDUP(System1!I18-System1!I18*$D$3,0)</f>
        <v>2429</v>
      </c>
      <c r="N20" s="158">
        <f>ROUNDUP(System1!J18-System1!J18*$D$3,0)</f>
        <v>2501</v>
      </c>
      <c r="O20" s="152">
        <f>ROUNDUP(System1!K18-System1!K18*$D$3,0)</f>
        <v>2568</v>
      </c>
      <c r="P20" s="158">
        <f>ROUNDUP(System1!L18-System1!L18*$D$3,0)</f>
        <v>2644</v>
      </c>
      <c r="Q20" s="294">
        <v>2</v>
      </c>
      <c r="R20" s="294">
        <v>3</v>
      </c>
      <c r="S20" s="294">
        <v>4</v>
      </c>
      <c r="T20" s="294">
        <v>14</v>
      </c>
      <c r="U20" s="294">
        <v>2</v>
      </c>
      <c r="V20" s="294">
        <v>4</v>
      </c>
      <c r="W20" s="289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</row>
    <row r="21" spans="1:66" ht="15.75" x14ac:dyDescent="0.25">
      <c r="A21" s="144">
        <v>18</v>
      </c>
      <c r="B21" s="162" t="s">
        <v>539</v>
      </c>
      <c r="C21" s="148" t="s">
        <v>15</v>
      </c>
      <c r="D21" s="146">
        <f t="shared" si="0"/>
        <v>0</v>
      </c>
      <c r="E21" s="155">
        <f>ROUNDUP(System1!A19-System1!A19*$D$3,0)</f>
        <v>2109</v>
      </c>
      <c r="F21" s="158">
        <f>ROUNDUP(System1!B19-System1!B19*$D$3,0)</f>
        <v>2176</v>
      </c>
      <c r="G21" s="155">
        <f>ROUNDUP(System1!C19-System1!C19*$D$3,0)</f>
        <v>2251</v>
      </c>
      <c r="H21" s="158">
        <f>ROUNDUP(System1!D19-System1!D19*$D$3,0)</f>
        <v>2268</v>
      </c>
      <c r="I21" s="155">
        <f>ROUNDUP(System1!E19-System1!E19*$D$3,0)</f>
        <v>2323</v>
      </c>
      <c r="J21" s="158">
        <f>ROUNDUP(System1!F19-System1!F19*$D$3,0)</f>
        <v>2342</v>
      </c>
      <c r="K21" s="155">
        <f>ROUNDUP(System1!G19-System1!G19*$D$3,0)</f>
        <v>2394</v>
      </c>
      <c r="L21" s="158">
        <f>ROUNDUP(System1!H19-System1!H19*$D$3,0)</f>
        <v>2444</v>
      </c>
      <c r="M21" s="152">
        <f>ROUNDUP(System1!I19-System1!I19*$D$3,0)</f>
        <v>2469</v>
      </c>
      <c r="N21" s="158">
        <f>ROUNDUP(System1!J19-System1!J19*$D$3,0)</f>
        <v>2540</v>
      </c>
      <c r="O21" s="152">
        <f>ROUNDUP(System1!K19-System1!K19*$D$3,0)</f>
        <v>2607</v>
      </c>
      <c r="P21" s="158">
        <f>ROUNDUP(System1!L19-System1!L19*$D$3,0)</f>
        <v>2683</v>
      </c>
      <c r="Q21" s="294">
        <v>2</v>
      </c>
      <c r="R21" s="294">
        <v>3</v>
      </c>
      <c r="S21" s="294">
        <v>4</v>
      </c>
      <c r="T21" s="294">
        <v>14</v>
      </c>
      <c r="U21" s="294">
        <v>2</v>
      </c>
      <c r="V21" s="294">
        <v>4</v>
      </c>
      <c r="W21" s="289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</row>
    <row r="22" spans="1:66" ht="15.75" x14ac:dyDescent="0.25">
      <c r="A22" s="144">
        <v>19</v>
      </c>
      <c r="B22" s="162" t="s">
        <v>540</v>
      </c>
      <c r="C22" s="148" t="s">
        <v>15</v>
      </c>
      <c r="D22" s="146">
        <f t="shared" si="0"/>
        <v>0</v>
      </c>
      <c r="E22" s="155">
        <f>ROUNDUP(System1!A20-System1!A20*$D$3,0)</f>
        <v>2155</v>
      </c>
      <c r="F22" s="158">
        <f>ROUNDUP(System1!B20-System1!B20*$D$3,0)</f>
        <v>2222</v>
      </c>
      <c r="G22" s="155">
        <f>ROUNDUP(System1!C20-System1!C20*$D$3,0)</f>
        <v>2297</v>
      </c>
      <c r="H22" s="158">
        <f>ROUNDUP(System1!D20-System1!D20*$D$3,0)</f>
        <v>2314</v>
      </c>
      <c r="I22" s="155">
        <f>ROUNDUP(System1!E20-System1!E20*$D$3,0)</f>
        <v>2369</v>
      </c>
      <c r="J22" s="158">
        <f>ROUNDUP(System1!F20-System1!F20*$D$3,0)</f>
        <v>2389</v>
      </c>
      <c r="K22" s="155">
        <f>ROUNDUP(System1!G20-System1!G20*$D$3,0)</f>
        <v>2440</v>
      </c>
      <c r="L22" s="158">
        <f>ROUNDUP(System1!H20-System1!H20*$D$3,0)</f>
        <v>2490</v>
      </c>
      <c r="M22" s="152">
        <f>ROUNDUP(System1!I20-System1!I20*$D$3,0)</f>
        <v>2515</v>
      </c>
      <c r="N22" s="158">
        <f>ROUNDUP(System1!J20-System1!J20*$D$3,0)</f>
        <v>2587</v>
      </c>
      <c r="O22" s="152">
        <f>ROUNDUP(System1!K20-System1!K20*$D$3,0)</f>
        <v>2654</v>
      </c>
      <c r="P22" s="158">
        <f>ROUNDUP(System1!L20-System1!L20*$D$3,0)</f>
        <v>2730</v>
      </c>
      <c r="Q22" s="294">
        <v>2</v>
      </c>
      <c r="R22" s="294">
        <v>3</v>
      </c>
      <c r="S22" s="294">
        <v>4</v>
      </c>
      <c r="T22" s="294">
        <v>14</v>
      </c>
      <c r="U22" s="294">
        <v>2</v>
      </c>
      <c r="V22" s="294">
        <v>4</v>
      </c>
      <c r="W22" s="289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</row>
    <row r="23" spans="1:66" ht="15.75" x14ac:dyDescent="0.25">
      <c r="A23" s="144">
        <v>20</v>
      </c>
      <c r="B23" s="162" t="s">
        <v>541</v>
      </c>
      <c r="C23" s="148" t="s">
        <v>15</v>
      </c>
      <c r="D23" s="146">
        <f t="shared" si="0"/>
        <v>0</v>
      </c>
      <c r="E23" s="155">
        <f>ROUNDUP(System1!A21-System1!A21*$D$3,0)</f>
        <v>2191</v>
      </c>
      <c r="F23" s="158">
        <f>ROUNDUP(System1!B21-System1!B21*$D$3,0)</f>
        <v>2258</v>
      </c>
      <c r="G23" s="155">
        <f>ROUNDUP(System1!C21-System1!C21*$D$3,0)</f>
        <v>2332</v>
      </c>
      <c r="H23" s="158">
        <f>ROUNDUP(System1!D21-System1!D21*$D$3,0)</f>
        <v>2349</v>
      </c>
      <c r="I23" s="155">
        <f>ROUNDUP(System1!E21-System1!E21*$D$3,0)</f>
        <v>2404</v>
      </c>
      <c r="J23" s="158">
        <f>ROUNDUP(System1!F21-System1!F21*$D$3,0)</f>
        <v>2424</v>
      </c>
      <c r="K23" s="155">
        <f>ROUNDUP(System1!G21-System1!G21*$D$3,0)</f>
        <v>2475</v>
      </c>
      <c r="L23" s="158">
        <f>ROUNDUP(System1!H21-System1!H21*$D$3,0)</f>
        <v>2525</v>
      </c>
      <c r="M23" s="152">
        <f>ROUNDUP(System1!I21-System1!I21*$D$3,0)</f>
        <v>2550</v>
      </c>
      <c r="N23" s="158">
        <f>ROUNDUP(System1!J21-System1!J21*$D$3,0)</f>
        <v>2622</v>
      </c>
      <c r="O23" s="152">
        <f>ROUNDUP(System1!K21-System1!K21*$D$3,0)</f>
        <v>2689</v>
      </c>
      <c r="P23" s="158">
        <f>ROUNDUP(System1!L21-System1!L21*$D$3,0)</f>
        <v>2765</v>
      </c>
      <c r="Q23" s="294">
        <v>2</v>
      </c>
      <c r="R23" s="294">
        <v>3</v>
      </c>
      <c r="S23" s="294">
        <v>4</v>
      </c>
      <c r="T23" s="294">
        <v>14</v>
      </c>
      <c r="U23" s="294">
        <v>2</v>
      </c>
      <c r="V23" s="294">
        <v>4</v>
      </c>
      <c r="W23" s="289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</row>
    <row r="24" spans="1:66" ht="15.75" x14ac:dyDescent="0.25">
      <c r="A24" s="144">
        <v>21</v>
      </c>
      <c r="B24" s="162" t="s">
        <v>542</v>
      </c>
      <c r="C24" s="148" t="s">
        <v>15</v>
      </c>
      <c r="D24" s="146">
        <f t="shared" si="0"/>
        <v>0</v>
      </c>
      <c r="E24" s="155">
        <f>ROUNDUP(System1!A22-System1!A22*$D$3,0)</f>
        <v>2323</v>
      </c>
      <c r="F24" s="158">
        <f>ROUNDUP(System1!B22-System1!B22*$D$3,0)</f>
        <v>2397</v>
      </c>
      <c r="G24" s="155">
        <f>ROUNDUP(System1!C22-System1!C22*$D$3,0)</f>
        <v>2481</v>
      </c>
      <c r="H24" s="158">
        <f>ROUNDUP(System1!D22-System1!D22*$D$3,0)</f>
        <v>2501</v>
      </c>
      <c r="I24" s="155">
        <f>ROUNDUP(System1!E22-System1!E22*$D$3,0)</f>
        <v>2561</v>
      </c>
      <c r="J24" s="158">
        <f>ROUNDUP(System1!F22-System1!F22*$D$3,0)</f>
        <v>2584</v>
      </c>
      <c r="K24" s="155">
        <f>ROUNDUP(System1!G22-System1!G22*$D$3,0)</f>
        <v>2642</v>
      </c>
      <c r="L24" s="158">
        <f>ROUNDUP(System1!H22-System1!H22*$D$3,0)</f>
        <v>2698</v>
      </c>
      <c r="M24" s="152">
        <f>ROUNDUP(System1!I22-System1!I22*$D$3,0)</f>
        <v>2725</v>
      </c>
      <c r="N24" s="158">
        <f>ROUNDUP(System1!J22-System1!J22*$D$3,0)</f>
        <v>2805</v>
      </c>
      <c r="O24" s="152">
        <f>ROUNDUP(System1!K22-System1!K22*$D$3,0)</f>
        <v>2880</v>
      </c>
      <c r="P24" s="158">
        <f>ROUNDUP(System1!L22-System1!L22*$D$3,0)</f>
        <v>2966</v>
      </c>
      <c r="Q24" s="294">
        <v>2</v>
      </c>
      <c r="R24" s="294">
        <v>3</v>
      </c>
      <c r="S24" s="294">
        <v>5</v>
      </c>
      <c r="T24" s="294">
        <v>16</v>
      </c>
      <c r="U24" s="294">
        <v>2</v>
      </c>
      <c r="V24" s="294">
        <v>4</v>
      </c>
      <c r="W24" s="289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</row>
    <row r="25" spans="1:66" ht="15.75" x14ac:dyDescent="0.25">
      <c r="A25" s="144">
        <v>22</v>
      </c>
      <c r="B25" s="162" t="s">
        <v>543</v>
      </c>
      <c r="C25" s="148" t="s">
        <v>16</v>
      </c>
      <c r="D25" s="146">
        <f t="shared" si="0"/>
        <v>0</v>
      </c>
      <c r="E25" s="155">
        <f>ROUNDUP(System1!A23-System1!A23*$D$3,0)</f>
        <v>2364</v>
      </c>
      <c r="F25" s="158">
        <f>ROUNDUP(System1!B23-System1!B23*$D$3,0)</f>
        <v>2439</v>
      </c>
      <c r="G25" s="155">
        <f>ROUNDUP(System1!C23-System1!C23*$D$3,0)</f>
        <v>2523</v>
      </c>
      <c r="H25" s="158">
        <f>ROUNDUP(System1!D23-System1!D23*$D$3,0)</f>
        <v>2543</v>
      </c>
      <c r="I25" s="155">
        <f>ROUNDUP(System1!E23-System1!E23*$D$3,0)</f>
        <v>2603</v>
      </c>
      <c r="J25" s="158">
        <f>ROUNDUP(System1!F23-System1!F23*$D$3,0)</f>
        <v>2626</v>
      </c>
      <c r="K25" s="155">
        <f>ROUNDUP(System1!G23-System1!G23*$D$3,0)</f>
        <v>2683</v>
      </c>
      <c r="L25" s="158">
        <f>ROUNDUP(System1!H23-System1!H23*$D$3,0)</f>
        <v>2739</v>
      </c>
      <c r="M25" s="152">
        <f>ROUNDUP(System1!I23-System1!I23*$D$3,0)</f>
        <v>2767</v>
      </c>
      <c r="N25" s="158">
        <f>ROUNDUP(System1!J23-System1!J23*$D$3,0)</f>
        <v>2847</v>
      </c>
      <c r="O25" s="152">
        <f>ROUNDUP(System1!K23-System1!K23*$D$3,0)</f>
        <v>2922</v>
      </c>
      <c r="P25" s="158">
        <f>ROUNDUP(System1!L23-System1!L23*$D$3,0)</f>
        <v>3008</v>
      </c>
      <c r="Q25" s="294">
        <v>2</v>
      </c>
      <c r="R25" s="294">
        <v>3</v>
      </c>
      <c r="S25" s="294">
        <v>5</v>
      </c>
      <c r="T25" s="294">
        <v>16</v>
      </c>
      <c r="U25" s="294">
        <v>2</v>
      </c>
      <c r="V25" s="294">
        <v>4</v>
      </c>
      <c r="W25" s="289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</row>
    <row r="26" spans="1:66" ht="15.75" x14ac:dyDescent="0.25">
      <c r="A26" s="144">
        <v>23</v>
      </c>
      <c r="B26" s="162" t="s">
        <v>544</v>
      </c>
      <c r="C26" s="148" t="s">
        <v>16</v>
      </c>
      <c r="D26" s="146">
        <f t="shared" si="0"/>
        <v>0</v>
      </c>
      <c r="E26" s="155">
        <f>ROUNDUP(System1!A24-System1!A24*$D$3,0)</f>
        <v>2406</v>
      </c>
      <c r="F26" s="158">
        <f>ROUNDUP(System1!B24-System1!B24*$D$3,0)</f>
        <v>2481</v>
      </c>
      <c r="G26" s="155">
        <f>ROUNDUP(System1!C24-System1!C24*$D$3,0)</f>
        <v>2565</v>
      </c>
      <c r="H26" s="158">
        <f>ROUNDUP(System1!D24-System1!D24*$D$3,0)</f>
        <v>2584</v>
      </c>
      <c r="I26" s="155">
        <f>ROUNDUP(System1!E24-System1!E24*$D$3,0)</f>
        <v>2645</v>
      </c>
      <c r="J26" s="158">
        <f>ROUNDUP(System1!F24-System1!F24*$D$3,0)</f>
        <v>2668</v>
      </c>
      <c r="K26" s="155">
        <f>ROUNDUP(System1!G24-System1!G24*$D$3,0)</f>
        <v>2725</v>
      </c>
      <c r="L26" s="158">
        <f>ROUNDUP(System1!H24-System1!H24*$D$3,0)</f>
        <v>2781</v>
      </c>
      <c r="M26" s="152">
        <f>ROUNDUP(System1!I24-System1!I24*$D$3,0)</f>
        <v>2809</v>
      </c>
      <c r="N26" s="158">
        <f>ROUNDUP(System1!J24-System1!J24*$D$3,0)</f>
        <v>2889</v>
      </c>
      <c r="O26" s="152">
        <f>ROUNDUP(System1!K24-System1!K24*$D$3,0)</f>
        <v>2964</v>
      </c>
      <c r="P26" s="158">
        <f>ROUNDUP(System1!L24-System1!L24*$D$3,0)</f>
        <v>3050</v>
      </c>
      <c r="Q26" s="294">
        <v>2</v>
      </c>
      <c r="R26" s="294">
        <v>3</v>
      </c>
      <c r="S26" s="294">
        <v>5</v>
      </c>
      <c r="T26" s="294">
        <v>16</v>
      </c>
      <c r="U26" s="294">
        <v>2</v>
      </c>
      <c r="V26" s="294">
        <v>4</v>
      </c>
      <c r="W26" s="289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</row>
    <row r="27" spans="1:66" ht="15.75" x14ac:dyDescent="0.25">
      <c r="A27" s="144">
        <v>24</v>
      </c>
      <c r="B27" s="162" t="s">
        <v>545</v>
      </c>
      <c r="C27" s="148" t="s">
        <v>16</v>
      </c>
      <c r="D27" s="146">
        <f t="shared" si="0"/>
        <v>0</v>
      </c>
      <c r="E27" s="155">
        <f>ROUNDUP(System1!A25-System1!A25*$D$3,0)</f>
        <v>2448</v>
      </c>
      <c r="F27" s="158">
        <f>ROUNDUP(System1!B25-System1!B25*$D$3,0)</f>
        <v>2523</v>
      </c>
      <c r="G27" s="155">
        <f>ROUNDUP(System1!C25-System1!C25*$D$3,0)</f>
        <v>2606</v>
      </c>
      <c r="H27" s="158">
        <f>ROUNDUP(System1!D25-System1!D25*$D$3,0)</f>
        <v>2626</v>
      </c>
      <c r="I27" s="155">
        <f>ROUNDUP(System1!E25-System1!E25*$D$3,0)</f>
        <v>2687</v>
      </c>
      <c r="J27" s="158">
        <f>ROUNDUP(System1!F25-System1!F25*$D$3,0)</f>
        <v>2710</v>
      </c>
      <c r="K27" s="155">
        <f>ROUNDUP(System1!G25-System1!G25*$D$3,0)</f>
        <v>2767</v>
      </c>
      <c r="L27" s="158">
        <f>ROUNDUP(System1!H25-System1!H25*$D$3,0)</f>
        <v>2823</v>
      </c>
      <c r="M27" s="152">
        <f>ROUNDUP(System1!I25-System1!I25*$D$3,0)</f>
        <v>2851</v>
      </c>
      <c r="N27" s="158">
        <f>ROUNDUP(System1!J25-System1!J25*$D$3,0)</f>
        <v>2931</v>
      </c>
      <c r="O27" s="152">
        <f>ROUNDUP(System1!K25-System1!K25*$D$3,0)</f>
        <v>3006</v>
      </c>
      <c r="P27" s="158">
        <f>ROUNDUP(System1!L25-System1!L25*$D$3,0)</f>
        <v>3091</v>
      </c>
      <c r="Q27" s="294">
        <v>2</v>
      </c>
      <c r="R27" s="294">
        <v>3</v>
      </c>
      <c r="S27" s="294">
        <v>5</v>
      </c>
      <c r="T27" s="294">
        <v>16</v>
      </c>
      <c r="U27" s="294">
        <v>2</v>
      </c>
      <c r="V27" s="294">
        <v>4</v>
      </c>
      <c r="W27" s="289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</row>
    <row r="28" spans="1:66" ht="15.75" x14ac:dyDescent="0.25">
      <c r="A28" s="144">
        <v>25</v>
      </c>
      <c r="B28" s="162" t="s">
        <v>546</v>
      </c>
      <c r="C28" s="148" t="s">
        <v>16</v>
      </c>
      <c r="D28" s="146">
        <f t="shared" si="0"/>
        <v>0</v>
      </c>
      <c r="E28" s="155">
        <f>ROUNDUP(System1!A26-System1!A26*$D$3,0)</f>
        <v>2490</v>
      </c>
      <c r="F28" s="158">
        <f>ROUNDUP(System1!B26-System1!B26*$D$3,0)</f>
        <v>2565</v>
      </c>
      <c r="G28" s="155">
        <f>ROUNDUP(System1!C26-System1!C26*$D$3,0)</f>
        <v>2648</v>
      </c>
      <c r="H28" s="158">
        <f>ROUNDUP(System1!D26-System1!D26*$D$3,0)</f>
        <v>2668</v>
      </c>
      <c r="I28" s="155">
        <f>ROUNDUP(System1!E26-System1!E26*$D$3,0)</f>
        <v>2728</v>
      </c>
      <c r="J28" s="158">
        <f>ROUNDUP(System1!F26-System1!F26*$D$3,0)</f>
        <v>2752</v>
      </c>
      <c r="K28" s="155">
        <f>ROUNDUP(System1!G26-System1!G26*$D$3,0)</f>
        <v>2809</v>
      </c>
      <c r="L28" s="158">
        <f>ROUNDUP(System1!H26-System1!H26*$D$3,0)</f>
        <v>2865</v>
      </c>
      <c r="M28" s="152">
        <f>ROUNDUP(System1!I26-System1!I26*$D$3,0)</f>
        <v>2892</v>
      </c>
      <c r="N28" s="158">
        <f>ROUNDUP(System1!J26-System1!J26*$D$3,0)</f>
        <v>2973</v>
      </c>
      <c r="O28" s="152">
        <f>ROUNDUP(System1!K26-System1!K26*$D$3,0)</f>
        <v>3047</v>
      </c>
      <c r="P28" s="158">
        <f>ROUNDUP(System1!L26-System1!L26*$D$3,0)</f>
        <v>3133</v>
      </c>
      <c r="Q28" s="294">
        <v>2</v>
      </c>
      <c r="R28" s="294">
        <v>3</v>
      </c>
      <c r="S28" s="294">
        <v>5</v>
      </c>
      <c r="T28" s="294">
        <v>16</v>
      </c>
      <c r="U28" s="294">
        <v>2</v>
      </c>
      <c r="V28" s="294">
        <v>4</v>
      </c>
      <c r="W28" s="289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</row>
    <row r="29" spans="1:66" ht="15.75" x14ac:dyDescent="0.25">
      <c r="A29" s="144">
        <v>26</v>
      </c>
      <c r="B29" s="162" t="s">
        <v>547</v>
      </c>
      <c r="C29" s="148" t="s">
        <v>16</v>
      </c>
      <c r="D29" s="146">
        <f t="shared" si="0"/>
        <v>0</v>
      </c>
      <c r="E29" s="155">
        <f>ROUNDUP(System1!A27-System1!A27*$D$3,0)</f>
        <v>2620</v>
      </c>
      <c r="F29" s="158">
        <f>ROUNDUP(System1!B27-System1!B27*$D$3,0)</f>
        <v>2702</v>
      </c>
      <c r="G29" s="155">
        <f>ROUNDUP(System1!C27-System1!C27*$D$3,0)</f>
        <v>2794</v>
      </c>
      <c r="H29" s="158">
        <f>ROUNDUP(System1!D27-System1!D27*$D$3,0)</f>
        <v>2818</v>
      </c>
      <c r="I29" s="155">
        <f>ROUNDUP(System1!E27-System1!E27*$D$3,0)</f>
        <v>2884</v>
      </c>
      <c r="J29" s="158">
        <f>ROUNDUP(System1!F27-System1!F27*$D$3,0)</f>
        <v>2910</v>
      </c>
      <c r="K29" s="155">
        <f>ROUNDUP(System1!G27-System1!G27*$D$3,0)</f>
        <v>2973</v>
      </c>
      <c r="L29" s="158">
        <f>ROUNDUP(System1!H27-System1!H27*$D$3,0)</f>
        <v>3035</v>
      </c>
      <c r="M29" s="152">
        <f>ROUNDUP(System1!I27-System1!I27*$D$3,0)</f>
        <v>3065</v>
      </c>
      <c r="N29" s="158">
        <f>ROUNDUP(System1!J27-System1!J27*$D$3,0)</f>
        <v>3154</v>
      </c>
      <c r="O29" s="152">
        <f>ROUNDUP(System1!K27-System1!K27*$D$3,0)</f>
        <v>3237</v>
      </c>
      <c r="P29" s="158">
        <f>ROUNDUP(System1!L27-System1!L27*$D$3,0)</f>
        <v>3332</v>
      </c>
      <c r="Q29" s="294">
        <v>2</v>
      </c>
      <c r="R29" s="294">
        <v>3</v>
      </c>
      <c r="S29" s="294">
        <v>6</v>
      </c>
      <c r="T29" s="294">
        <v>18</v>
      </c>
      <c r="U29" s="294">
        <v>2</v>
      </c>
      <c r="V29" s="294">
        <v>4</v>
      </c>
      <c r="W29" s="289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</row>
    <row r="30" spans="1:66" ht="15.75" x14ac:dyDescent="0.25">
      <c r="A30" s="144">
        <v>27</v>
      </c>
      <c r="B30" s="162" t="s">
        <v>548</v>
      </c>
      <c r="C30" s="148" t="s">
        <v>16</v>
      </c>
      <c r="D30" s="146">
        <f t="shared" si="0"/>
        <v>0</v>
      </c>
      <c r="E30" s="155">
        <f>ROUNDUP(System1!A28-System1!A28*$D$3,0)</f>
        <v>2659</v>
      </c>
      <c r="F30" s="158">
        <f>ROUNDUP(System1!B28-System1!B28*$D$3,0)</f>
        <v>2742</v>
      </c>
      <c r="G30" s="155">
        <f>ROUNDUP(System1!C28-System1!C28*$D$3,0)</f>
        <v>2834</v>
      </c>
      <c r="H30" s="158">
        <f>ROUNDUP(System1!D28-System1!D28*$D$3,0)</f>
        <v>2857</v>
      </c>
      <c r="I30" s="155">
        <f>ROUNDUP(System1!E28-System1!E28*$D$3,0)</f>
        <v>2923</v>
      </c>
      <c r="J30" s="158">
        <f>ROUNDUP(System1!F28-System1!F28*$D$3,0)</f>
        <v>2950</v>
      </c>
      <c r="K30" s="155">
        <f>ROUNDUP(System1!G28-System1!G28*$D$3,0)</f>
        <v>3012</v>
      </c>
      <c r="L30" s="158">
        <f>ROUNDUP(System1!H28-System1!H28*$D$3,0)</f>
        <v>3075</v>
      </c>
      <c r="M30" s="152">
        <f>ROUNDUP(System1!I28-System1!I28*$D$3,0)</f>
        <v>3105</v>
      </c>
      <c r="N30" s="158">
        <f>ROUNDUP(System1!J28-System1!J28*$D$3,0)</f>
        <v>3194</v>
      </c>
      <c r="O30" s="152">
        <f>ROUNDUP(System1!K28-System1!K28*$D$3,0)</f>
        <v>3276</v>
      </c>
      <c r="P30" s="158">
        <f>ROUNDUP(System1!L28-System1!L28*$D$3,0)</f>
        <v>3372</v>
      </c>
      <c r="Q30" s="294">
        <v>2</v>
      </c>
      <c r="R30" s="294">
        <v>3</v>
      </c>
      <c r="S30" s="294">
        <v>6</v>
      </c>
      <c r="T30" s="294">
        <v>18</v>
      </c>
      <c r="U30" s="294">
        <v>2</v>
      </c>
      <c r="V30" s="294">
        <v>4</v>
      </c>
      <c r="W30" s="289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</row>
    <row r="31" spans="1:66" ht="15.75" x14ac:dyDescent="0.25">
      <c r="A31" s="144">
        <v>28</v>
      </c>
      <c r="B31" s="162" t="s">
        <v>549</v>
      </c>
      <c r="C31" s="148" t="s">
        <v>16</v>
      </c>
      <c r="D31" s="146">
        <f t="shared" si="0"/>
        <v>0</v>
      </c>
      <c r="E31" s="155">
        <f>ROUNDUP(System1!A29-System1!A29*$D$3,0)</f>
        <v>2699</v>
      </c>
      <c r="F31" s="158">
        <f>ROUNDUP(System1!B29-System1!B29*$D$3,0)</f>
        <v>2781</v>
      </c>
      <c r="G31" s="155">
        <f>ROUNDUP(System1!C29-System1!C29*$D$3,0)</f>
        <v>2874</v>
      </c>
      <c r="H31" s="158">
        <f>ROUNDUP(System1!D29-System1!D29*$D$3,0)</f>
        <v>2897</v>
      </c>
      <c r="I31" s="155">
        <f>ROUNDUP(System1!E29-System1!E29*$D$3,0)</f>
        <v>2963</v>
      </c>
      <c r="J31" s="158">
        <f>ROUNDUP(System1!F29-System1!F29*$D$3,0)</f>
        <v>2989</v>
      </c>
      <c r="K31" s="155">
        <f>ROUNDUP(System1!G29-System1!G29*$D$3,0)</f>
        <v>3052</v>
      </c>
      <c r="L31" s="158">
        <f>ROUNDUP(System1!H29-System1!H29*$D$3,0)</f>
        <v>3115</v>
      </c>
      <c r="M31" s="152">
        <f>ROUNDUP(System1!I29-System1!I29*$D$3,0)</f>
        <v>3144</v>
      </c>
      <c r="N31" s="158">
        <f>ROUNDUP(System1!J29-System1!J29*$D$3,0)</f>
        <v>3233</v>
      </c>
      <c r="O31" s="152">
        <f>ROUNDUP(System1!K29-System1!K29*$D$3,0)</f>
        <v>3316</v>
      </c>
      <c r="P31" s="158">
        <f>ROUNDUP(System1!L29-System1!L29*$D$3,0)</f>
        <v>3412</v>
      </c>
      <c r="Q31" s="294">
        <v>2</v>
      </c>
      <c r="R31" s="294">
        <v>3</v>
      </c>
      <c r="S31" s="294">
        <v>6</v>
      </c>
      <c r="T31" s="294">
        <v>18</v>
      </c>
      <c r="U31" s="294">
        <v>2</v>
      </c>
      <c r="V31" s="294">
        <v>4</v>
      </c>
      <c r="W31" s="289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</row>
    <row r="32" spans="1:66" ht="15.75" x14ac:dyDescent="0.25">
      <c r="A32" s="144">
        <v>29</v>
      </c>
      <c r="B32" s="162" t="s">
        <v>550</v>
      </c>
      <c r="C32" s="148" t="s">
        <v>16</v>
      </c>
      <c r="D32" s="146">
        <f t="shared" si="0"/>
        <v>0</v>
      </c>
      <c r="E32" s="155">
        <f>ROUNDUP(System1!A30-System1!A30*$D$3,0)</f>
        <v>2741</v>
      </c>
      <c r="F32" s="158">
        <f>ROUNDUP(System1!B30-System1!B30*$D$3,0)</f>
        <v>2823</v>
      </c>
      <c r="G32" s="155">
        <f>ROUNDUP(System1!C30-System1!C30*$D$3,0)</f>
        <v>2915</v>
      </c>
      <c r="H32" s="158">
        <f>ROUNDUP(System1!D30-System1!D30*$D$3,0)</f>
        <v>2939</v>
      </c>
      <c r="I32" s="155">
        <f>ROUNDUP(System1!E30-System1!E30*$D$3,0)</f>
        <v>3005</v>
      </c>
      <c r="J32" s="158">
        <f>ROUNDUP(System1!F30-System1!F30*$D$3,0)</f>
        <v>3031</v>
      </c>
      <c r="K32" s="155">
        <f>ROUNDUP(System1!G30-System1!G30*$D$3,0)</f>
        <v>3094</v>
      </c>
      <c r="L32" s="158">
        <f>ROUNDUP(System1!H30-System1!H30*$D$3,0)</f>
        <v>3156</v>
      </c>
      <c r="M32" s="152">
        <f>ROUNDUP(System1!I30-System1!I30*$D$3,0)</f>
        <v>3186</v>
      </c>
      <c r="N32" s="158">
        <f>ROUNDUP(System1!J30-System1!J30*$D$3,0)</f>
        <v>3275</v>
      </c>
      <c r="O32" s="152">
        <f>ROUNDUP(System1!K30-System1!K30*$D$3,0)</f>
        <v>3358</v>
      </c>
      <c r="P32" s="158">
        <f>ROUNDUP(System1!L30-System1!L30*$D$3,0)</f>
        <v>3453</v>
      </c>
      <c r="Q32" s="294">
        <v>2</v>
      </c>
      <c r="R32" s="294">
        <v>3</v>
      </c>
      <c r="S32" s="294">
        <v>6</v>
      </c>
      <c r="T32" s="294">
        <v>18</v>
      </c>
      <c r="U32" s="294">
        <v>2</v>
      </c>
      <c r="V32" s="294">
        <v>4</v>
      </c>
      <c r="W32" s="289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</row>
    <row r="33" spans="1:66" ht="15.75" x14ac:dyDescent="0.25">
      <c r="A33" s="144">
        <v>30</v>
      </c>
      <c r="B33" s="162" t="s">
        <v>551</v>
      </c>
      <c r="C33" s="148" t="s">
        <v>16</v>
      </c>
      <c r="D33" s="146">
        <f t="shared" si="0"/>
        <v>0</v>
      </c>
      <c r="E33" s="155">
        <f>ROUNDUP(System1!A31-System1!A31*$D$3,0)</f>
        <v>2780</v>
      </c>
      <c r="F33" s="158">
        <f>ROUNDUP(System1!B31-System1!B31*$D$3,0)</f>
        <v>2863</v>
      </c>
      <c r="G33" s="155">
        <f>ROUNDUP(System1!C31-System1!C31*$D$3,0)</f>
        <v>2955</v>
      </c>
      <c r="H33" s="158">
        <f>ROUNDUP(System1!D31-System1!D31*$D$3,0)</f>
        <v>2978</v>
      </c>
      <c r="I33" s="155">
        <f>ROUNDUP(System1!E31-System1!E31*$D$3,0)</f>
        <v>3044</v>
      </c>
      <c r="J33" s="158">
        <f>ROUNDUP(System1!F31-System1!F31*$D$3,0)</f>
        <v>3071</v>
      </c>
      <c r="K33" s="155">
        <f>ROUNDUP(System1!G31-System1!G31*$D$3,0)</f>
        <v>3133</v>
      </c>
      <c r="L33" s="158">
        <f>ROUNDUP(System1!H31-System1!H31*$D$3,0)</f>
        <v>3196</v>
      </c>
      <c r="M33" s="152">
        <f>ROUNDUP(System1!I31-System1!I31*$D$3,0)</f>
        <v>3226</v>
      </c>
      <c r="N33" s="158">
        <f>ROUNDUP(System1!J31-System1!J31*$D$3,0)</f>
        <v>3315</v>
      </c>
      <c r="O33" s="152">
        <f>ROUNDUP(System1!K31-System1!K31*$D$3,0)</f>
        <v>3397</v>
      </c>
      <c r="P33" s="158">
        <f>ROUNDUP(System1!L31-System1!L31*$D$3,0)</f>
        <v>3493</v>
      </c>
      <c r="Q33" s="294">
        <v>2</v>
      </c>
      <c r="R33" s="294">
        <v>3</v>
      </c>
      <c r="S33" s="294">
        <v>6</v>
      </c>
      <c r="T33" s="294">
        <v>18</v>
      </c>
      <c r="U33" s="294">
        <v>2</v>
      </c>
      <c r="V33" s="294">
        <v>4</v>
      </c>
      <c r="W33" s="289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</row>
    <row r="34" spans="1:66" ht="15.75" x14ac:dyDescent="0.25">
      <c r="A34" s="144">
        <v>31</v>
      </c>
      <c r="B34" s="162" t="s">
        <v>552</v>
      </c>
      <c r="C34" s="148" t="s">
        <v>16</v>
      </c>
      <c r="D34" s="146">
        <f t="shared" si="0"/>
        <v>0</v>
      </c>
      <c r="E34" s="155">
        <f>ROUNDUP(System1!A32-System1!A32*$D$3,0)</f>
        <v>2824</v>
      </c>
      <c r="F34" s="158">
        <f>ROUNDUP(System1!B32-System1!B32*$D$3,0)</f>
        <v>2907</v>
      </c>
      <c r="G34" s="155">
        <f>ROUNDUP(System1!C32-System1!C32*$D$3,0)</f>
        <v>2999</v>
      </c>
      <c r="H34" s="158">
        <f>ROUNDUP(System1!D32-System1!D32*$D$3,0)</f>
        <v>3022</v>
      </c>
      <c r="I34" s="155">
        <f>ROUNDUP(System1!E32-System1!E32*$D$3,0)</f>
        <v>3088</v>
      </c>
      <c r="J34" s="158">
        <f>ROUNDUP(System1!F32-System1!F32*$D$3,0)</f>
        <v>3115</v>
      </c>
      <c r="K34" s="155">
        <f>ROUNDUP(System1!G32-System1!G32*$D$3,0)</f>
        <v>3177</v>
      </c>
      <c r="L34" s="158">
        <f>ROUNDUP(System1!H32-System1!H32*$D$3,0)</f>
        <v>3240</v>
      </c>
      <c r="M34" s="152">
        <f>ROUNDUP(System1!I32-System1!I32*$D$3,0)</f>
        <v>3270</v>
      </c>
      <c r="N34" s="158">
        <f>ROUNDUP(System1!J32-System1!J32*$D$3,0)</f>
        <v>3359</v>
      </c>
      <c r="O34" s="152">
        <f>ROUNDUP(System1!K32-System1!K32*$D$3,0)</f>
        <v>3441</v>
      </c>
      <c r="P34" s="158">
        <f>ROUNDUP(System1!L32-System1!L32*$D$3,0)</f>
        <v>3537</v>
      </c>
      <c r="Q34" s="294">
        <v>2</v>
      </c>
      <c r="R34" s="294">
        <v>3</v>
      </c>
      <c r="S34" s="294">
        <v>6</v>
      </c>
      <c r="T34" s="294">
        <v>18</v>
      </c>
      <c r="U34" s="294">
        <v>2</v>
      </c>
      <c r="V34" s="294">
        <v>4</v>
      </c>
      <c r="W34" s="289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</row>
    <row r="35" spans="1:66" ht="15.75" x14ac:dyDescent="0.25">
      <c r="A35" s="144">
        <v>32</v>
      </c>
      <c r="B35" s="162" t="s">
        <v>553</v>
      </c>
      <c r="C35" s="148" t="s">
        <v>16</v>
      </c>
      <c r="D35" s="146">
        <f t="shared" si="0"/>
        <v>0</v>
      </c>
      <c r="E35" s="155">
        <f>ROUNDUP(System1!A33-System1!A33*$D$3,0)</f>
        <v>2958</v>
      </c>
      <c r="F35" s="158">
        <f>ROUNDUP(System1!B33-System1!B33*$D$3,0)</f>
        <v>3049</v>
      </c>
      <c r="G35" s="155">
        <f>ROUNDUP(System1!C33-System1!C33*$D$3,0)</f>
        <v>3150</v>
      </c>
      <c r="H35" s="158">
        <f>ROUNDUP(System1!D33-System1!D33*$D$3,0)</f>
        <v>3176</v>
      </c>
      <c r="I35" s="155">
        <f>ROUNDUP(System1!E33-System1!E33*$D$3,0)</f>
        <v>3248</v>
      </c>
      <c r="J35" s="158">
        <f>ROUNDUP(System1!F33-System1!F33*$D$3,0)</f>
        <v>3277</v>
      </c>
      <c r="K35" s="155">
        <f>ROUNDUP(System1!G33-System1!G33*$D$3,0)</f>
        <v>3346</v>
      </c>
      <c r="L35" s="158">
        <f>ROUNDUP(System1!H33-System1!H33*$D$3,0)</f>
        <v>3415</v>
      </c>
      <c r="M35" s="152">
        <f>ROUNDUP(System1!I33-System1!I33*$D$3,0)</f>
        <v>3447</v>
      </c>
      <c r="N35" s="158">
        <f>ROUNDUP(System1!J33-System1!J33*$D$3,0)</f>
        <v>3545</v>
      </c>
      <c r="O35" s="152">
        <f>ROUNDUP(System1!K33-System1!K33*$D$3,0)</f>
        <v>3635</v>
      </c>
      <c r="P35" s="158">
        <f>ROUNDUP(System1!L33-System1!L33*$D$3,0)</f>
        <v>3740</v>
      </c>
      <c r="Q35" s="294">
        <v>2</v>
      </c>
      <c r="R35" s="294">
        <v>3</v>
      </c>
      <c r="S35" s="294">
        <v>7</v>
      </c>
      <c r="T35" s="294">
        <v>20</v>
      </c>
      <c r="U35" s="294">
        <v>2</v>
      </c>
      <c r="V35" s="294">
        <v>4</v>
      </c>
      <c r="W35" s="289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</row>
    <row r="36" spans="1:66" ht="15.75" x14ac:dyDescent="0.25">
      <c r="A36" s="144">
        <v>33</v>
      </c>
      <c r="B36" s="162" t="s">
        <v>554</v>
      </c>
      <c r="C36" s="148" t="s">
        <v>16</v>
      </c>
      <c r="D36" s="146">
        <f t="shared" si="0"/>
        <v>0</v>
      </c>
      <c r="E36" s="155">
        <f>ROUNDUP(System1!A34-System1!A34*$D$3,0)</f>
        <v>2998</v>
      </c>
      <c r="F36" s="158">
        <f>ROUNDUP(System1!B34-System1!B34*$D$3,0)</f>
        <v>3088</v>
      </c>
      <c r="G36" s="155">
        <f>ROUNDUP(System1!C34-System1!C34*$D$3,0)</f>
        <v>3189</v>
      </c>
      <c r="H36" s="158">
        <f>ROUNDUP(System1!D34-System1!D34*$D$3,0)</f>
        <v>3216</v>
      </c>
      <c r="I36" s="155">
        <f>ROUNDUP(System1!E34-System1!E34*$D$3,0)</f>
        <v>3287</v>
      </c>
      <c r="J36" s="158">
        <f>ROUNDUP(System1!F34-System1!F34*$D$3,0)</f>
        <v>3317</v>
      </c>
      <c r="K36" s="155">
        <f>ROUNDUP(System1!G34-System1!G34*$D$3,0)</f>
        <v>3385</v>
      </c>
      <c r="L36" s="158">
        <f>ROUNDUP(System1!H34-System1!H34*$D$3,0)</f>
        <v>3454</v>
      </c>
      <c r="M36" s="152">
        <f>ROUNDUP(System1!I34-System1!I34*$D$3,0)</f>
        <v>3486</v>
      </c>
      <c r="N36" s="158">
        <f>ROUNDUP(System1!J34-System1!J34*$D$3,0)</f>
        <v>3584</v>
      </c>
      <c r="O36" s="152">
        <f>ROUNDUP(System1!K34-System1!K34*$D$3,0)</f>
        <v>3674</v>
      </c>
      <c r="P36" s="158">
        <f>ROUNDUP(System1!L34-System1!L34*$D$3,0)</f>
        <v>3780</v>
      </c>
      <c r="Q36" s="294">
        <v>2</v>
      </c>
      <c r="R36" s="294">
        <v>3</v>
      </c>
      <c r="S36" s="294">
        <v>7</v>
      </c>
      <c r="T36" s="294">
        <v>20</v>
      </c>
      <c r="U36" s="294">
        <v>2</v>
      </c>
      <c r="V36" s="294">
        <v>4</v>
      </c>
      <c r="W36" s="289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</row>
    <row r="37" spans="1:66" ht="15.75" x14ac:dyDescent="0.25">
      <c r="A37" s="144">
        <v>34</v>
      </c>
      <c r="B37" s="162" t="s">
        <v>555</v>
      </c>
      <c r="C37" s="148" t="s">
        <v>16</v>
      </c>
      <c r="D37" s="146">
        <f t="shared" si="0"/>
        <v>0</v>
      </c>
      <c r="E37" s="155">
        <f>ROUNDUP(System1!A35-System1!A35*$D$3,0)</f>
        <v>3040</v>
      </c>
      <c r="F37" s="158">
        <f>ROUNDUP(System1!B35-System1!B35*$D$3,0)</f>
        <v>3130</v>
      </c>
      <c r="G37" s="155">
        <f>ROUNDUP(System1!C35-System1!C35*$D$3,0)</f>
        <v>3231</v>
      </c>
      <c r="H37" s="158">
        <f>ROUNDUP(System1!D35-System1!D35*$D$3,0)</f>
        <v>3258</v>
      </c>
      <c r="I37" s="155">
        <f>ROUNDUP(System1!E35-System1!E35*$D$3,0)</f>
        <v>3329</v>
      </c>
      <c r="J37" s="158">
        <f>ROUNDUP(System1!F35-System1!F35*$D$3,0)</f>
        <v>3359</v>
      </c>
      <c r="K37" s="155">
        <f>ROUNDUP(System1!G35-System1!G35*$D$3,0)</f>
        <v>3427</v>
      </c>
      <c r="L37" s="158">
        <f>ROUNDUP(System1!H35-System1!H35*$D$3,0)</f>
        <v>3496</v>
      </c>
      <c r="M37" s="152">
        <f>ROUNDUP(System1!I35-System1!I35*$D$3,0)</f>
        <v>3528</v>
      </c>
      <c r="N37" s="158">
        <f>ROUNDUP(System1!J35-System1!J35*$D$3,0)</f>
        <v>3626</v>
      </c>
      <c r="O37" s="152">
        <f>ROUNDUP(System1!K35-System1!K35*$D$3,0)</f>
        <v>3716</v>
      </c>
      <c r="P37" s="158">
        <f>ROUNDUP(System1!L35-System1!L35*$D$3,0)</f>
        <v>3822</v>
      </c>
      <c r="Q37" s="294">
        <v>2</v>
      </c>
      <c r="R37" s="294">
        <v>3</v>
      </c>
      <c r="S37" s="294">
        <v>7</v>
      </c>
      <c r="T37" s="294">
        <v>20</v>
      </c>
      <c r="U37" s="294">
        <v>2</v>
      </c>
      <c r="V37" s="294">
        <v>4</v>
      </c>
      <c r="W37" s="289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</row>
    <row r="38" spans="1:66" ht="15.75" x14ac:dyDescent="0.25">
      <c r="A38" s="144">
        <v>35</v>
      </c>
      <c r="B38" s="162" t="s">
        <v>556</v>
      </c>
      <c r="C38" s="148" t="s">
        <v>16</v>
      </c>
      <c r="D38" s="146">
        <f t="shared" si="0"/>
        <v>0</v>
      </c>
      <c r="E38" s="155">
        <f>ROUNDUP(System1!A36-System1!A36*$D$3,0)</f>
        <v>3079</v>
      </c>
      <c r="F38" s="158">
        <f>ROUNDUP(System1!B36-System1!B36*$D$3,0)</f>
        <v>3170</v>
      </c>
      <c r="G38" s="155">
        <f>ROUNDUP(System1!C36-System1!C36*$D$3,0)</f>
        <v>3271</v>
      </c>
      <c r="H38" s="158">
        <f>ROUNDUP(System1!D36-System1!D36*$D$3,0)</f>
        <v>3297</v>
      </c>
      <c r="I38" s="155">
        <f>ROUNDUP(System1!E36-System1!E36*$D$3,0)</f>
        <v>3369</v>
      </c>
      <c r="J38" s="158">
        <f>ROUNDUP(System1!F36-System1!F36*$D$3,0)</f>
        <v>3398</v>
      </c>
      <c r="K38" s="155">
        <f>ROUNDUP(System1!G36-System1!G36*$D$3,0)</f>
        <v>3467</v>
      </c>
      <c r="L38" s="158">
        <f>ROUNDUP(System1!H36-System1!H36*$D$3,0)</f>
        <v>3536</v>
      </c>
      <c r="M38" s="152">
        <f>ROUNDUP(System1!I36-System1!I36*$D$3,0)</f>
        <v>3568</v>
      </c>
      <c r="N38" s="158">
        <f>ROUNDUP(System1!J36-System1!J36*$D$3,0)</f>
        <v>3666</v>
      </c>
      <c r="O38" s="152">
        <f>ROUNDUP(System1!K36-System1!K36*$D$3,0)</f>
        <v>3756</v>
      </c>
      <c r="P38" s="158">
        <f>ROUNDUP(System1!L36-System1!L36*$D$3,0)</f>
        <v>3861</v>
      </c>
      <c r="Q38" s="294">
        <v>2</v>
      </c>
      <c r="R38" s="294">
        <v>3</v>
      </c>
      <c r="S38" s="294">
        <v>7</v>
      </c>
      <c r="T38" s="294">
        <v>20</v>
      </c>
      <c r="U38" s="294">
        <v>2</v>
      </c>
      <c r="V38" s="294">
        <v>4</v>
      </c>
      <c r="W38" s="289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</row>
    <row r="39" spans="1:66" ht="15.75" x14ac:dyDescent="0.25">
      <c r="A39" s="144">
        <v>36</v>
      </c>
      <c r="B39" s="162" t="s">
        <v>557</v>
      </c>
      <c r="C39" s="148" t="s">
        <v>16</v>
      </c>
      <c r="D39" s="146">
        <f t="shared" si="0"/>
        <v>0</v>
      </c>
      <c r="E39" s="155">
        <f>ROUNDUP(System1!A37-System1!A37*$D$3,0)</f>
        <v>3121</v>
      </c>
      <c r="F39" s="158">
        <f>ROUNDUP(System1!B37-System1!B37*$D$3,0)</f>
        <v>3211</v>
      </c>
      <c r="G39" s="155">
        <f>ROUNDUP(System1!C37-System1!C37*$D$3,0)</f>
        <v>3313</v>
      </c>
      <c r="H39" s="158">
        <f>ROUNDUP(System1!D37-System1!D37*$D$3,0)</f>
        <v>3339</v>
      </c>
      <c r="I39" s="155">
        <f>ROUNDUP(System1!E37-System1!E37*$D$3,0)</f>
        <v>3410</v>
      </c>
      <c r="J39" s="158">
        <f>ROUNDUP(System1!F37-System1!F37*$D$3,0)</f>
        <v>3440</v>
      </c>
      <c r="K39" s="155">
        <f>ROUNDUP(System1!G37-System1!G37*$D$3,0)</f>
        <v>3508</v>
      </c>
      <c r="L39" s="158">
        <f>ROUNDUP(System1!H37-System1!H37*$D$3,0)</f>
        <v>3578</v>
      </c>
      <c r="M39" s="152">
        <f>ROUNDUP(System1!I37-System1!I37*$D$3,0)</f>
        <v>3610</v>
      </c>
      <c r="N39" s="158">
        <f>ROUNDUP(System1!J37-System1!J37*$D$3,0)</f>
        <v>3707</v>
      </c>
      <c r="O39" s="152">
        <f>ROUNDUP(System1!K37-System1!K37*$D$3,0)</f>
        <v>3798</v>
      </c>
      <c r="P39" s="158">
        <f>ROUNDUP(System1!L37-System1!L37*$D$3,0)</f>
        <v>3903</v>
      </c>
      <c r="Q39" s="294">
        <v>2</v>
      </c>
      <c r="R39" s="294">
        <v>3</v>
      </c>
      <c r="S39" s="294">
        <v>7</v>
      </c>
      <c r="T39" s="294">
        <v>20</v>
      </c>
      <c r="U39" s="294">
        <v>2</v>
      </c>
      <c r="V39" s="294">
        <v>4</v>
      </c>
      <c r="W39" s="289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</row>
    <row r="40" spans="1:66" ht="15.75" x14ac:dyDescent="0.25">
      <c r="A40" s="144">
        <v>37</v>
      </c>
      <c r="B40" s="162" t="s">
        <v>558</v>
      </c>
      <c r="C40" s="148" t="s">
        <v>16</v>
      </c>
      <c r="D40" s="146">
        <f t="shared" si="0"/>
        <v>0</v>
      </c>
      <c r="E40" s="155">
        <f>ROUNDUP(System1!A38-System1!A38*$D$3,0)</f>
        <v>3251</v>
      </c>
      <c r="F40" s="158">
        <f>ROUNDUP(System1!B38-System1!B38*$D$3,0)</f>
        <v>3349</v>
      </c>
      <c r="G40" s="155">
        <f>ROUNDUP(System1!C38-System1!C38*$D$3,0)</f>
        <v>3518</v>
      </c>
      <c r="H40" s="158">
        <f>ROUNDUP(System1!D38-System1!D38*$D$3,0)</f>
        <v>3549</v>
      </c>
      <c r="I40" s="155">
        <f>ROUNDUP(System1!E38-System1!E38*$D$3,0)</f>
        <v>3637</v>
      </c>
      <c r="J40" s="158">
        <f>ROUNDUP(System1!F38-System1!F38*$D$3,0)</f>
        <v>3672</v>
      </c>
      <c r="K40" s="155">
        <f>ROUNDUP(System1!G38-System1!G38*$D$3,0)</f>
        <v>3756</v>
      </c>
      <c r="L40" s="158">
        <f>ROUNDUP(System1!H38-System1!H38*$D$3,0)</f>
        <v>3839</v>
      </c>
      <c r="M40" s="152">
        <f>ROUNDUP(System1!I38-System1!I38*$D$3,0)</f>
        <v>3879</v>
      </c>
      <c r="N40" s="158">
        <f>ROUNDUP(System1!J38-System1!J38*$D$3,0)</f>
        <v>3998</v>
      </c>
      <c r="O40" s="152">
        <f>ROUNDUP(System1!K38-System1!K38*$D$3,0)</f>
        <v>4108</v>
      </c>
      <c r="P40" s="158">
        <f>ROUNDUP(System1!L38-System1!L38*$D$3,0)</f>
        <v>4102</v>
      </c>
      <c r="Q40" s="294">
        <v>2</v>
      </c>
      <c r="R40" s="294">
        <v>3</v>
      </c>
      <c r="S40" s="294">
        <v>8</v>
      </c>
      <c r="T40" s="294">
        <v>22</v>
      </c>
      <c r="U40" s="294">
        <v>2</v>
      </c>
      <c r="V40" s="294">
        <v>4</v>
      </c>
      <c r="W40" s="289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</row>
    <row r="41" spans="1:66" ht="15.75" x14ac:dyDescent="0.25">
      <c r="A41" s="144">
        <v>38</v>
      </c>
      <c r="B41" s="162" t="s">
        <v>559</v>
      </c>
      <c r="C41" s="148" t="s">
        <v>16</v>
      </c>
      <c r="D41" s="146">
        <f t="shared" si="0"/>
        <v>0</v>
      </c>
      <c r="E41" s="155">
        <f>ROUNDUP(System1!A39-System1!A39*$D$3,0)</f>
        <v>3293</v>
      </c>
      <c r="F41" s="158">
        <f>ROUNDUP(System1!B39-System1!B39*$D$3,0)</f>
        <v>3391</v>
      </c>
      <c r="G41" s="155">
        <f>ROUNDUP(System1!C39-System1!C39*$D$3,0)</f>
        <v>3560</v>
      </c>
      <c r="H41" s="158">
        <f>ROUNDUP(System1!D39-System1!D39*$D$3,0)</f>
        <v>3591</v>
      </c>
      <c r="I41" s="155">
        <f>ROUNDUP(System1!E39-System1!E39*$D$3,0)</f>
        <v>3679</v>
      </c>
      <c r="J41" s="158">
        <f>ROUNDUP(System1!F39-System1!F39*$D$3,0)</f>
        <v>3714</v>
      </c>
      <c r="K41" s="155">
        <f>ROUNDUP(System1!G39-System1!G39*$D$3,0)</f>
        <v>3798</v>
      </c>
      <c r="L41" s="158">
        <f>ROUNDUP(System1!H39-System1!H39*$D$3,0)</f>
        <v>3881</v>
      </c>
      <c r="M41" s="152">
        <f>ROUNDUP(System1!I39-System1!I39*$D$3,0)</f>
        <v>3921</v>
      </c>
      <c r="N41" s="158">
        <f>ROUNDUP(System1!J39-System1!J39*$D$3,0)</f>
        <v>4040</v>
      </c>
      <c r="O41" s="152">
        <f>ROUNDUP(System1!K39-System1!K39*$D$3,0)</f>
        <v>4150</v>
      </c>
      <c r="P41" s="158">
        <f>ROUNDUP(System1!L39-System1!L39*$D$3,0)</f>
        <v>4144</v>
      </c>
      <c r="Q41" s="294">
        <v>2</v>
      </c>
      <c r="R41" s="294">
        <v>3</v>
      </c>
      <c r="S41" s="294">
        <v>8</v>
      </c>
      <c r="T41" s="294">
        <v>22</v>
      </c>
      <c r="U41" s="294">
        <v>2</v>
      </c>
      <c r="V41" s="294">
        <v>4</v>
      </c>
      <c r="W41" s="289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</row>
    <row r="42" spans="1:66" ht="15.75" x14ac:dyDescent="0.25">
      <c r="A42" s="144">
        <v>39</v>
      </c>
      <c r="B42" s="162" t="s">
        <v>560</v>
      </c>
      <c r="C42" s="148" t="s">
        <v>16</v>
      </c>
      <c r="D42" s="146">
        <f t="shared" si="0"/>
        <v>0</v>
      </c>
      <c r="E42" s="155">
        <f>ROUNDUP(System1!A40-System1!A40*$D$3,0)</f>
        <v>3332</v>
      </c>
      <c r="F42" s="158">
        <f>ROUNDUP(System1!B40-System1!B40*$D$3,0)</f>
        <v>3430</v>
      </c>
      <c r="G42" s="155">
        <f>ROUNDUP(System1!C40-System1!C40*$D$3,0)</f>
        <v>3600</v>
      </c>
      <c r="H42" s="158">
        <f>ROUNDUP(System1!D40-System1!D40*$D$3,0)</f>
        <v>3630</v>
      </c>
      <c r="I42" s="155">
        <f>ROUNDUP(System1!E40-System1!E40*$D$3,0)</f>
        <v>3718</v>
      </c>
      <c r="J42" s="158">
        <f>ROUNDUP(System1!F40-System1!F40*$D$3,0)</f>
        <v>3754</v>
      </c>
      <c r="K42" s="155">
        <f>ROUNDUP(System1!G40-System1!G40*$D$3,0)</f>
        <v>3837</v>
      </c>
      <c r="L42" s="158">
        <f>ROUNDUP(System1!H40-System1!H40*$D$3,0)</f>
        <v>3921</v>
      </c>
      <c r="M42" s="152">
        <f>ROUNDUP(System1!I40-System1!I40*$D$3,0)</f>
        <v>3960</v>
      </c>
      <c r="N42" s="158">
        <f>ROUNDUP(System1!J40-System1!J40*$D$3,0)</f>
        <v>4079</v>
      </c>
      <c r="O42" s="152">
        <f>ROUNDUP(System1!K40-System1!K40*$D$3,0)</f>
        <v>4189</v>
      </c>
      <c r="P42" s="158">
        <f>ROUNDUP(System1!L40-System1!L40*$D$3,0)</f>
        <v>4184</v>
      </c>
      <c r="Q42" s="294">
        <v>2</v>
      </c>
      <c r="R42" s="294">
        <v>3</v>
      </c>
      <c r="S42" s="294">
        <v>8</v>
      </c>
      <c r="T42" s="294">
        <v>22</v>
      </c>
      <c r="U42" s="294">
        <v>2</v>
      </c>
      <c r="V42" s="294">
        <v>4</v>
      </c>
      <c r="W42" s="289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</row>
    <row r="43" spans="1:66" ht="15.75" x14ac:dyDescent="0.25">
      <c r="A43" s="144">
        <v>40</v>
      </c>
      <c r="B43" s="162" t="s">
        <v>561</v>
      </c>
      <c r="C43" s="148" t="s">
        <v>16</v>
      </c>
      <c r="D43" s="146">
        <f t="shared" si="0"/>
        <v>0</v>
      </c>
      <c r="E43" s="155">
        <f>ROUNDUP(System1!A41-System1!A41*$D$3,0)</f>
        <v>3374</v>
      </c>
      <c r="F43" s="158">
        <f>ROUNDUP(System1!B41-System1!B41*$D$3,0)</f>
        <v>3472</v>
      </c>
      <c r="G43" s="155">
        <f>ROUNDUP(System1!C41-System1!C41*$D$3,0)</f>
        <v>3641</v>
      </c>
      <c r="H43" s="158">
        <f>ROUNDUP(System1!D41-System1!D41*$D$3,0)</f>
        <v>3672</v>
      </c>
      <c r="I43" s="155">
        <f>ROUNDUP(System1!E41-System1!E41*$D$3,0)</f>
        <v>3760</v>
      </c>
      <c r="J43" s="158">
        <f>ROUNDUP(System1!F41-System1!F41*$D$3,0)</f>
        <v>3795</v>
      </c>
      <c r="K43" s="155">
        <f>ROUNDUP(System1!G41-System1!G41*$D$3,0)</f>
        <v>3879</v>
      </c>
      <c r="L43" s="158">
        <f>ROUNDUP(System1!H41-System1!H41*$D$3,0)</f>
        <v>3963</v>
      </c>
      <c r="M43" s="152">
        <f>ROUNDUP(System1!I41-System1!I41*$D$3,0)</f>
        <v>4002</v>
      </c>
      <c r="N43" s="158">
        <f>ROUNDUP(System1!J41-System1!J41*$D$3,0)</f>
        <v>4121</v>
      </c>
      <c r="O43" s="152">
        <f>ROUNDUP(System1!K41-System1!K41*$D$3,0)</f>
        <v>4231</v>
      </c>
      <c r="P43" s="158">
        <f>ROUNDUP(System1!L41-System1!L41*$D$3,0)</f>
        <v>4226</v>
      </c>
      <c r="Q43" s="294">
        <v>2</v>
      </c>
      <c r="R43" s="294">
        <v>3</v>
      </c>
      <c r="S43" s="294">
        <v>8</v>
      </c>
      <c r="T43" s="294">
        <v>22</v>
      </c>
      <c r="U43" s="294">
        <v>2</v>
      </c>
      <c r="V43" s="294">
        <v>4</v>
      </c>
      <c r="W43" s="289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</row>
    <row r="44" spans="1:66" ht="16.5" thickBot="1" x14ac:dyDescent="0.3">
      <c r="A44" s="145">
        <v>41</v>
      </c>
      <c r="B44" s="163" t="s">
        <v>562</v>
      </c>
      <c r="C44" s="149" t="s">
        <v>16</v>
      </c>
      <c r="D44" s="147">
        <f t="shared" si="0"/>
        <v>0</v>
      </c>
      <c r="E44" s="156">
        <f>ROUNDUP(System1!A42-System1!A42*$D$3,0)</f>
        <v>3414</v>
      </c>
      <c r="F44" s="159">
        <f>ROUNDUP(System1!B42-System1!B42*$D$3,0)</f>
        <v>3512</v>
      </c>
      <c r="G44" s="156">
        <f>ROUNDUP(System1!C42-System1!C42*$D$3,0)</f>
        <v>3681</v>
      </c>
      <c r="H44" s="159">
        <f>ROUNDUP(System1!D42-System1!D42*$D$3,0)</f>
        <v>3712</v>
      </c>
      <c r="I44" s="156">
        <f>ROUNDUP(System1!E42-System1!E42*$D$3,0)</f>
        <v>3800</v>
      </c>
      <c r="J44" s="159">
        <f>ROUNDUP(System1!F42-System1!F42*$D$3,0)</f>
        <v>3835</v>
      </c>
      <c r="K44" s="156">
        <f>ROUNDUP(System1!G42-System1!G42*$D$3,0)</f>
        <v>3919</v>
      </c>
      <c r="L44" s="159">
        <f>ROUNDUP(System1!H42-System1!H42*$D$3,0)</f>
        <v>4002</v>
      </c>
      <c r="M44" s="153">
        <f>ROUNDUP(System1!I42-System1!I42*$D$3,0)</f>
        <v>4042</v>
      </c>
      <c r="N44" s="159">
        <f>ROUNDUP(System1!J42-System1!J42*$D$3,0)</f>
        <v>4161</v>
      </c>
      <c r="O44" s="153">
        <f>ROUNDUP(System1!K42-System1!K42*$D$3,0)</f>
        <v>4271</v>
      </c>
      <c r="P44" s="159">
        <f>ROUNDUP(System1!L42-System1!L42*$D$3,0)</f>
        <v>4265</v>
      </c>
      <c r="Q44" s="294">
        <v>2</v>
      </c>
      <c r="R44" s="294">
        <v>3</v>
      </c>
      <c r="S44" s="294">
        <v>8</v>
      </c>
      <c r="T44" s="294">
        <v>22</v>
      </c>
      <c r="U44" s="294">
        <v>2</v>
      </c>
      <c r="V44" s="294">
        <v>4</v>
      </c>
      <c r="W44" s="289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</row>
    <row r="45" spans="1:66" ht="15.75" x14ac:dyDescent="0.25">
      <c r="B45" s="169" t="s">
        <v>276</v>
      </c>
      <c r="C45" s="167"/>
      <c r="D45" s="167"/>
      <c r="E45" s="168"/>
      <c r="F45" s="168"/>
      <c r="G45" s="168"/>
      <c r="P45" s="140"/>
      <c r="Q45" s="288"/>
      <c r="R45" s="288"/>
      <c r="S45" s="288"/>
      <c r="T45" s="288"/>
      <c r="U45" s="288"/>
      <c r="V45" s="288"/>
      <c r="W45" s="289"/>
    </row>
    <row r="46" spans="1:66" ht="15.75" x14ac:dyDescent="0.25">
      <c r="B46" s="169" t="s">
        <v>277</v>
      </c>
      <c r="C46" s="167"/>
      <c r="D46" s="167"/>
      <c r="E46" s="168"/>
      <c r="F46" s="168"/>
      <c r="G46" s="168"/>
    </row>
  </sheetData>
  <mergeCells count="2">
    <mergeCell ref="E1:P2"/>
    <mergeCell ref="A1:D2"/>
  </mergeCells>
  <pageMargins left="0.71" right="0.71" top="0.75" bottom="0.75" header="0.31" footer="0.3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43"/>
  <sheetViews>
    <sheetView showGridLines="0" zoomScaleNormal="100" workbookViewId="0">
      <pane ySplit="2" topLeftCell="A36" activePane="bottomLeft" state="frozen"/>
      <selection pane="bottomLeft" activeCell="D3" sqref="D3"/>
    </sheetView>
  </sheetViews>
  <sheetFormatPr defaultColWidth="9.140625" defaultRowHeight="14.25" x14ac:dyDescent="0.2"/>
  <cols>
    <col min="1" max="1" width="2.7109375" style="5" customWidth="1"/>
    <col min="2" max="2" width="49.140625" style="5" customWidth="1"/>
    <col min="3" max="3" width="13.7109375" style="9" customWidth="1"/>
    <col min="4" max="4" width="8.7109375" style="5" customWidth="1"/>
    <col min="5" max="5" width="13.7109375" style="6" customWidth="1"/>
    <col min="6" max="6" width="10.7109375" style="5" customWidth="1"/>
    <col min="7" max="7" width="13.7109375" style="5" customWidth="1"/>
    <col min="8" max="12" width="10.7109375" style="5" customWidth="1"/>
    <col min="13" max="16384" width="9.140625" style="5"/>
  </cols>
  <sheetData>
    <row r="1" spans="2:12" ht="30" customHeight="1" thickBot="1" x14ac:dyDescent="0.25">
      <c r="B1" s="393" t="s">
        <v>563</v>
      </c>
      <c r="C1" s="394"/>
      <c r="D1" s="395"/>
      <c r="E1" s="394"/>
      <c r="F1" s="394"/>
      <c r="G1" s="394"/>
      <c r="H1" s="394"/>
      <c r="I1" s="394"/>
      <c r="J1" s="394"/>
      <c r="K1" s="394"/>
      <c r="L1" s="396"/>
    </row>
    <row r="2" spans="2:12" ht="30.75" customHeight="1" thickTop="1" thickBot="1" x14ac:dyDescent="0.25">
      <c r="B2" s="141" t="s">
        <v>566</v>
      </c>
      <c r="C2" s="298" t="s">
        <v>564</v>
      </c>
      <c r="D2" s="300">
        <v>0</v>
      </c>
      <c r="E2" s="170" t="s">
        <v>565</v>
      </c>
      <c r="F2" s="171" t="s">
        <v>84</v>
      </c>
      <c r="G2" s="142" t="s">
        <v>21</v>
      </c>
      <c r="H2" s="142" t="s">
        <v>19</v>
      </c>
      <c r="I2" s="170" t="s">
        <v>20</v>
      </c>
      <c r="J2" s="170" t="s">
        <v>567</v>
      </c>
      <c r="K2" s="170" t="s">
        <v>568</v>
      </c>
      <c r="L2" s="170" t="s">
        <v>569</v>
      </c>
    </row>
    <row r="3" spans="2:12" ht="15.75" customHeight="1" thickBot="1" x14ac:dyDescent="0.25">
      <c r="B3" s="172" t="s">
        <v>138</v>
      </c>
      <c r="C3" s="210">
        <v>15</v>
      </c>
      <c r="D3" s="299">
        <f>D$2</f>
        <v>0</v>
      </c>
      <c r="E3" s="210">
        <f>ROUNDUP(C3-C3*D3,0)</f>
        <v>15</v>
      </c>
      <c r="F3" s="182"/>
      <c r="G3" s="192" t="s">
        <v>570</v>
      </c>
      <c r="H3" s="195"/>
      <c r="I3" s="201"/>
      <c r="J3" s="195"/>
      <c r="K3" s="201"/>
      <c r="L3" s="195"/>
    </row>
    <row r="4" spans="2:12" ht="15.75" customHeight="1" x14ac:dyDescent="0.25">
      <c r="B4" s="173" t="s">
        <v>161</v>
      </c>
      <c r="C4" s="211">
        <v>477</v>
      </c>
      <c r="D4" s="215">
        <f t="shared" ref="D4:D51" si="0">D$2</f>
        <v>0</v>
      </c>
      <c r="E4" s="219">
        <f>ROUNDUP(C4-C4*D4,0)</f>
        <v>477</v>
      </c>
      <c r="F4" s="183">
        <v>162</v>
      </c>
      <c r="G4" s="193" t="s">
        <v>83</v>
      </c>
      <c r="H4" s="196">
        <v>3</v>
      </c>
      <c r="I4" s="202">
        <v>2</v>
      </c>
      <c r="J4" s="196">
        <v>2</v>
      </c>
      <c r="K4" s="202">
        <v>12</v>
      </c>
      <c r="L4" s="196">
        <v>4</v>
      </c>
    </row>
    <row r="5" spans="2:12" s="7" customFormat="1" ht="15.75" customHeight="1" x14ac:dyDescent="0.25">
      <c r="B5" s="174" t="s">
        <v>162</v>
      </c>
      <c r="C5" s="212">
        <v>575</v>
      </c>
      <c r="D5" s="216">
        <f t="shared" si="0"/>
        <v>0</v>
      </c>
      <c r="E5" s="220">
        <f t="shared" ref="E5:E74" si="1">ROUNDUP(C5-C5*D5,0)</f>
        <v>575</v>
      </c>
      <c r="F5" s="184">
        <v>216</v>
      </c>
      <c r="G5" s="193" t="s">
        <v>83</v>
      </c>
      <c r="H5" s="197">
        <v>4</v>
      </c>
      <c r="I5" s="203">
        <v>2</v>
      </c>
      <c r="J5" s="197">
        <v>2</v>
      </c>
      <c r="K5" s="203">
        <v>12</v>
      </c>
      <c r="L5" s="197">
        <v>6</v>
      </c>
    </row>
    <row r="6" spans="2:12" ht="15.75" customHeight="1" x14ac:dyDescent="0.25">
      <c r="B6" s="174" t="s">
        <v>163</v>
      </c>
      <c r="C6" s="212">
        <v>675</v>
      </c>
      <c r="D6" s="216">
        <f t="shared" si="0"/>
        <v>0</v>
      </c>
      <c r="E6" s="220">
        <f t="shared" si="1"/>
        <v>675</v>
      </c>
      <c r="F6" s="184">
        <v>206</v>
      </c>
      <c r="G6" s="193" t="s">
        <v>83</v>
      </c>
      <c r="H6" s="197">
        <v>5</v>
      </c>
      <c r="I6" s="203">
        <v>2</v>
      </c>
      <c r="J6" s="197">
        <v>2</v>
      </c>
      <c r="K6" s="203">
        <v>12</v>
      </c>
      <c r="L6" s="197">
        <v>8</v>
      </c>
    </row>
    <row r="7" spans="2:12" s="7" customFormat="1" ht="15.75" customHeight="1" x14ac:dyDescent="0.25">
      <c r="B7" s="174" t="s">
        <v>164</v>
      </c>
      <c r="C7" s="212">
        <v>773</v>
      </c>
      <c r="D7" s="216">
        <f t="shared" si="0"/>
        <v>0</v>
      </c>
      <c r="E7" s="220">
        <f t="shared" si="1"/>
        <v>773</v>
      </c>
      <c r="F7" s="184">
        <v>174</v>
      </c>
      <c r="G7" s="193" t="s">
        <v>83</v>
      </c>
      <c r="H7" s="197">
        <v>6</v>
      </c>
      <c r="I7" s="203">
        <v>2</v>
      </c>
      <c r="J7" s="197">
        <v>2</v>
      </c>
      <c r="K7" s="203">
        <v>12</v>
      </c>
      <c r="L7" s="197">
        <v>10</v>
      </c>
    </row>
    <row r="8" spans="2:12" ht="15.75" customHeight="1" x14ac:dyDescent="0.25">
      <c r="B8" s="174" t="s">
        <v>165</v>
      </c>
      <c r="C8" s="212">
        <v>871</v>
      </c>
      <c r="D8" s="216">
        <f t="shared" si="0"/>
        <v>0</v>
      </c>
      <c r="E8" s="220">
        <f t="shared" si="1"/>
        <v>871</v>
      </c>
      <c r="F8" s="184">
        <v>147</v>
      </c>
      <c r="G8" s="193" t="s">
        <v>83</v>
      </c>
      <c r="H8" s="197">
        <v>7</v>
      </c>
      <c r="I8" s="203">
        <v>2</v>
      </c>
      <c r="J8" s="197">
        <v>2</v>
      </c>
      <c r="K8" s="203">
        <v>12</v>
      </c>
      <c r="L8" s="197">
        <v>12</v>
      </c>
    </row>
    <row r="9" spans="2:12" s="7" customFormat="1" ht="15.75" customHeight="1" thickBot="1" x14ac:dyDescent="0.3">
      <c r="B9" s="175" t="s">
        <v>166</v>
      </c>
      <c r="C9" s="213">
        <v>971</v>
      </c>
      <c r="D9" s="217">
        <f t="shared" si="0"/>
        <v>0</v>
      </c>
      <c r="E9" s="221">
        <f t="shared" si="1"/>
        <v>971</v>
      </c>
      <c r="F9" s="185">
        <v>125</v>
      </c>
      <c r="G9" s="193" t="s">
        <v>83</v>
      </c>
      <c r="H9" s="198">
        <v>8</v>
      </c>
      <c r="I9" s="204">
        <v>2</v>
      </c>
      <c r="J9" s="198">
        <v>2</v>
      </c>
      <c r="K9" s="204">
        <v>12</v>
      </c>
      <c r="L9" s="198">
        <v>14</v>
      </c>
    </row>
    <row r="10" spans="2:12" s="7" customFormat="1" ht="15.75" customHeight="1" x14ac:dyDescent="0.25">
      <c r="B10" s="176" t="s">
        <v>401</v>
      </c>
      <c r="C10" s="214">
        <v>545</v>
      </c>
      <c r="D10" s="218">
        <f t="shared" si="0"/>
        <v>0</v>
      </c>
      <c r="E10" s="222">
        <f t="shared" si="1"/>
        <v>545</v>
      </c>
      <c r="F10" s="186">
        <v>162</v>
      </c>
      <c r="G10" s="209" t="s">
        <v>83</v>
      </c>
      <c r="H10" s="200">
        <v>3</v>
      </c>
      <c r="I10" s="206">
        <v>4</v>
      </c>
      <c r="J10" s="200">
        <v>2</v>
      </c>
      <c r="K10" s="206">
        <v>12</v>
      </c>
      <c r="L10" s="200">
        <v>4</v>
      </c>
    </row>
    <row r="11" spans="2:12" s="7" customFormat="1" ht="15.75" customHeight="1" x14ac:dyDescent="0.25">
      <c r="B11" s="174" t="s">
        <v>402</v>
      </c>
      <c r="C11" s="212">
        <v>667</v>
      </c>
      <c r="D11" s="216">
        <f t="shared" si="0"/>
        <v>0</v>
      </c>
      <c r="E11" s="220">
        <f t="shared" si="1"/>
        <v>667</v>
      </c>
      <c r="F11" s="184">
        <v>216</v>
      </c>
      <c r="G11" s="193" t="s">
        <v>83</v>
      </c>
      <c r="H11" s="197">
        <v>4</v>
      </c>
      <c r="I11" s="203">
        <v>4</v>
      </c>
      <c r="J11" s="197">
        <v>2</v>
      </c>
      <c r="K11" s="203">
        <v>12</v>
      </c>
      <c r="L11" s="197">
        <v>6</v>
      </c>
    </row>
    <row r="12" spans="2:12" s="7" customFormat="1" ht="15.75" customHeight="1" x14ac:dyDescent="0.25">
      <c r="B12" s="174" t="s">
        <v>403</v>
      </c>
      <c r="C12" s="212">
        <v>794</v>
      </c>
      <c r="D12" s="216">
        <f t="shared" si="0"/>
        <v>0</v>
      </c>
      <c r="E12" s="220">
        <f t="shared" si="1"/>
        <v>794</v>
      </c>
      <c r="F12" s="184">
        <v>270</v>
      </c>
      <c r="G12" s="193" t="s">
        <v>83</v>
      </c>
      <c r="H12" s="197">
        <v>5</v>
      </c>
      <c r="I12" s="203">
        <v>4</v>
      </c>
      <c r="J12" s="197">
        <v>2</v>
      </c>
      <c r="K12" s="203">
        <v>12</v>
      </c>
      <c r="L12" s="197">
        <v>8</v>
      </c>
    </row>
    <row r="13" spans="2:12" s="7" customFormat="1" ht="15.75" customHeight="1" x14ac:dyDescent="0.25">
      <c r="B13" s="174" t="s">
        <v>404</v>
      </c>
      <c r="C13" s="212">
        <v>916</v>
      </c>
      <c r="D13" s="216">
        <f t="shared" si="0"/>
        <v>0</v>
      </c>
      <c r="E13" s="220">
        <f t="shared" si="1"/>
        <v>916</v>
      </c>
      <c r="F13" s="184">
        <v>325</v>
      </c>
      <c r="G13" s="193" t="s">
        <v>83</v>
      </c>
      <c r="H13" s="197">
        <v>6</v>
      </c>
      <c r="I13" s="203">
        <v>4</v>
      </c>
      <c r="J13" s="197">
        <v>2</v>
      </c>
      <c r="K13" s="203">
        <v>12</v>
      </c>
      <c r="L13" s="197">
        <v>10</v>
      </c>
    </row>
    <row r="14" spans="2:12" s="7" customFormat="1" ht="15.75" customHeight="1" x14ac:dyDescent="0.25">
      <c r="B14" s="174" t="s">
        <v>405</v>
      </c>
      <c r="C14" s="212">
        <v>1038</v>
      </c>
      <c r="D14" s="216">
        <f t="shared" si="0"/>
        <v>0</v>
      </c>
      <c r="E14" s="220">
        <f t="shared" si="1"/>
        <v>1038</v>
      </c>
      <c r="F14" s="184">
        <v>325</v>
      </c>
      <c r="G14" s="193" t="s">
        <v>83</v>
      </c>
      <c r="H14" s="197">
        <v>7</v>
      </c>
      <c r="I14" s="203">
        <v>4</v>
      </c>
      <c r="J14" s="197">
        <v>2</v>
      </c>
      <c r="K14" s="203">
        <v>12</v>
      </c>
      <c r="L14" s="197">
        <v>12</v>
      </c>
    </row>
    <row r="15" spans="2:12" s="7" customFormat="1" ht="15.75" customHeight="1" x14ac:dyDescent="0.25">
      <c r="B15" s="174" t="s">
        <v>406</v>
      </c>
      <c r="C15" s="212">
        <v>1164</v>
      </c>
      <c r="D15" s="216">
        <f t="shared" si="0"/>
        <v>0</v>
      </c>
      <c r="E15" s="220">
        <f t="shared" si="1"/>
        <v>1164</v>
      </c>
      <c r="F15" s="184">
        <v>325</v>
      </c>
      <c r="G15" s="193" t="s">
        <v>83</v>
      </c>
      <c r="H15" s="197">
        <v>8</v>
      </c>
      <c r="I15" s="203">
        <v>4</v>
      </c>
      <c r="J15" s="197">
        <v>2</v>
      </c>
      <c r="K15" s="203">
        <v>12</v>
      </c>
      <c r="L15" s="197">
        <v>14</v>
      </c>
    </row>
    <row r="16" spans="2:12" s="7" customFormat="1" ht="15.75" customHeight="1" x14ac:dyDescent="0.25">
      <c r="B16" s="174" t="s">
        <v>571</v>
      </c>
      <c r="C16" s="212">
        <v>1273</v>
      </c>
      <c r="D16" s="216">
        <f t="shared" si="0"/>
        <v>0</v>
      </c>
      <c r="E16" s="220">
        <f t="shared" si="1"/>
        <v>1273</v>
      </c>
      <c r="F16" s="184">
        <v>325</v>
      </c>
      <c r="G16" s="193" t="s">
        <v>83</v>
      </c>
      <c r="H16" s="197">
        <v>9</v>
      </c>
      <c r="I16" s="203">
        <v>4</v>
      </c>
      <c r="J16" s="197">
        <v>2</v>
      </c>
      <c r="K16" s="203">
        <v>12</v>
      </c>
      <c r="L16" s="197">
        <v>16</v>
      </c>
    </row>
    <row r="17" spans="2:12" s="7" customFormat="1" ht="15.75" customHeight="1" thickBot="1" x14ac:dyDescent="0.3">
      <c r="B17" s="175" t="s">
        <v>407</v>
      </c>
      <c r="C17" s="213">
        <v>1400</v>
      </c>
      <c r="D17" s="217">
        <f t="shared" si="0"/>
        <v>0</v>
      </c>
      <c r="E17" s="221">
        <f t="shared" si="1"/>
        <v>1400</v>
      </c>
      <c r="F17" s="185">
        <v>325</v>
      </c>
      <c r="G17" s="194" t="s">
        <v>83</v>
      </c>
      <c r="H17" s="198">
        <v>10</v>
      </c>
      <c r="I17" s="204">
        <v>4</v>
      </c>
      <c r="J17" s="198">
        <v>2</v>
      </c>
      <c r="K17" s="204">
        <v>12</v>
      </c>
      <c r="L17" s="198">
        <v>18</v>
      </c>
    </row>
    <row r="18" spans="2:12" ht="15.75" customHeight="1" x14ac:dyDescent="0.2">
      <c r="B18" s="177" t="s">
        <v>167</v>
      </c>
      <c r="C18" s="214">
        <v>563</v>
      </c>
      <c r="D18" s="218">
        <f t="shared" si="0"/>
        <v>0</v>
      </c>
      <c r="E18" s="222">
        <f t="shared" si="1"/>
        <v>563</v>
      </c>
      <c r="F18" s="186">
        <v>120</v>
      </c>
      <c r="G18" s="193" t="s">
        <v>83</v>
      </c>
      <c r="H18" s="200">
        <v>3</v>
      </c>
      <c r="I18" s="206">
        <v>2</v>
      </c>
      <c r="J18" s="200">
        <v>2</v>
      </c>
      <c r="K18" s="206">
        <v>12</v>
      </c>
      <c r="L18" s="200">
        <v>4</v>
      </c>
    </row>
    <row r="19" spans="2:12" s="7" customFormat="1" ht="15.75" customHeight="1" x14ac:dyDescent="0.2">
      <c r="B19" s="178" t="s">
        <v>168</v>
      </c>
      <c r="C19" s="212">
        <v>689</v>
      </c>
      <c r="D19" s="216">
        <f t="shared" si="0"/>
        <v>0</v>
      </c>
      <c r="E19" s="220">
        <f t="shared" si="1"/>
        <v>689</v>
      </c>
      <c r="F19" s="184">
        <v>160</v>
      </c>
      <c r="G19" s="193" t="s">
        <v>83</v>
      </c>
      <c r="H19" s="197">
        <v>4</v>
      </c>
      <c r="I19" s="203">
        <v>2</v>
      </c>
      <c r="J19" s="197">
        <v>2</v>
      </c>
      <c r="K19" s="203">
        <v>12</v>
      </c>
      <c r="L19" s="197">
        <v>6</v>
      </c>
    </row>
    <row r="20" spans="2:12" ht="15.75" customHeight="1" x14ac:dyDescent="0.2">
      <c r="B20" s="178" t="s">
        <v>169</v>
      </c>
      <c r="C20" s="212">
        <v>818</v>
      </c>
      <c r="D20" s="216">
        <f t="shared" si="0"/>
        <v>0</v>
      </c>
      <c r="E20" s="220">
        <f t="shared" si="1"/>
        <v>818</v>
      </c>
      <c r="F20" s="184">
        <v>200</v>
      </c>
      <c r="G20" s="193" t="s">
        <v>83</v>
      </c>
      <c r="H20" s="197">
        <v>5</v>
      </c>
      <c r="I20" s="203">
        <v>2</v>
      </c>
      <c r="J20" s="197">
        <v>2</v>
      </c>
      <c r="K20" s="203">
        <v>12</v>
      </c>
      <c r="L20" s="197">
        <v>8</v>
      </c>
    </row>
    <row r="21" spans="2:12" s="7" customFormat="1" ht="15.75" customHeight="1" x14ac:dyDescent="0.2">
      <c r="B21" s="178" t="s">
        <v>170</v>
      </c>
      <c r="C21" s="212">
        <v>944</v>
      </c>
      <c r="D21" s="216">
        <f t="shared" si="0"/>
        <v>0</v>
      </c>
      <c r="E21" s="220">
        <f t="shared" si="1"/>
        <v>944</v>
      </c>
      <c r="F21" s="184">
        <v>174</v>
      </c>
      <c r="G21" s="193" t="s">
        <v>83</v>
      </c>
      <c r="H21" s="197">
        <v>6</v>
      </c>
      <c r="I21" s="203">
        <v>2</v>
      </c>
      <c r="J21" s="197">
        <v>2</v>
      </c>
      <c r="K21" s="203">
        <v>12</v>
      </c>
      <c r="L21" s="197">
        <v>10</v>
      </c>
    </row>
    <row r="22" spans="2:12" ht="15.75" customHeight="1" x14ac:dyDescent="0.2">
      <c r="B22" s="178" t="s">
        <v>171</v>
      </c>
      <c r="C22" s="212">
        <v>1071</v>
      </c>
      <c r="D22" s="216">
        <f t="shared" si="0"/>
        <v>0</v>
      </c>
      <c r="E22" s="220">
        <f t="shared" si="1"/>
        <v>1071</v>
      </c>
      <c r="F22" s="184">
        <v>147</v>
      </c>
      <c r="G22" s="193" t="s">
        <v>83</v>
      </c>
      <c r="H22" s="197">
        <v>7</v>
      </c>
      <c r="I22" s="203">
        <v>2</v>
      </c>
      <c r="J22" s="197">
        <v>2</v>
      </c>
      <c r="K22" s="203">
        <v>12</v>
      </c>
      <c r="L22" s="197">
        <v>12</v>
      </c>
    </row>
    <row r="23" spans="2:12" s="7" customFormat="1" ht="15.75" customHeight="1" thickBot="1" x14ac:dyDescent="0.25">
      <c r="B23" s="179" t="s">
        <v>172</v>
      </c>
      <c r="C23" s="213">
        <v>1199</v>
      </c>
      <c r="D23" s="217">
        <f t="shared" si="0"/>
        <v>0</v>
      </c>
      <c r="E23" s="221">
        <f t="shared" si="1"/>
        <v>1199</v>
      </c>
      <c r="F23" s="185">
        <v>125</v>
      </c>
      <c r="G23" s="193" t="s">
        <v>83</v>
      </c>
      <c r="H23" s="198">
        <v>8</v>
      </c>
      <c r="I23" s="204">
        <v>2</v>
      </c>
      <c r="J23" s="198">
        <v>2</v>
      </c>
      <c r="K23" s="204">
        <v>12</v>
      </c>
      <c r="L23" s="198">
        <v>14</v>
      </c>
    </row>
    <row r="24" spans="2:12" s="7" customFormat="1" ht="15.75" customHeight="1" x14ac:dyDescent="0.2">
      <c r="B24" s="177" t="s">
        <v>408</v>
      </c>
      <c r="C24" s="214">
        <v>631</v>
      </c>
      <c r="D24" s="218">
        <f t="shared" si="0"/>
        <v>0</v>
      </c>
      <c r="E24" s="222">
        <f t="shared" si="1"/>
        <v>631</v>
      </c>
      <c r="F24" s="186">
        <v>120</v>
      </c>
      <c r="G24" s="209" t="s">
        <v>83</v>
      </c>
      <c r="H24" s="200">
        <v>3</v>
      </c>
      <c r="I24" s="206">
        <v>4</v>
      </c>
      <c r="J24" s="200">
        <v>2</v>
      </c>
      <c r="K24" s="206">
        <v>12</v>
      </c>
      <c r="L24" s="200">
        <v>4</v>
      </c>
    </row>
    <row r="25" spans="2:12" s="7" customFormat="1" ht="15.75" customHeight="1" x14ac:dyDescent="0.2">
      <c r="B25" s="178" t="s">
        <v>409</v>
      </c>
      <c r="C25" s="212">
        <v>781</v>
      </c>
      <c r="D25" s="216">
        <f t="shared" si="0"/>
        <v>0</v>
      </c>
      <c r="E25" s="220">
        <f t="shared" si="1"/>
        <v>781</v>
      </c>
      <c r="F25" s="184">
        <v>160</v>
      </c>
      <c r="G25" s="193" t="s">
        <v>83</v>
      </c>
      <c r="H25" s="197">
        <v>4</v>
      </c>
      <c r="I25" s="203">
        <v>4</v>
      </c>
      <c r="J25" s="197">
        <v>2</v>
      </c>
      <c r="K25" s="203">
        <v>12</v>
      </c>
      <c r="L25" s="197">
        <v>6</v>
      </c>
    </row>
    <row r="26" spans="2:12" s="7" customFormat="1" ht="15.75" customHeight="1" x14ac:dyDescent="0.2">
      <c r="B26" s="178" t="s">
        <v>410</v>
      </c>
      <c r="C26" s="212">
        <v>937</v>
      </c>
      <c r="D26" s="216">
        <f t="shared" si="0"/>
        <v>0</v>
      </c>
      <c r="E26" s="220">
        <f t="shared" si="1"/>
        <v>937</v>
      </c>
      <c r="F26" s="184">
        <v>200</v>
      </c>
      <c r="G26" s="193" t="s">
        <v>83</v>
      </c>
      <c r="H26" s="197">
        <v>5</v>
      </c>
      <c r="I26" s="203">
        <v>4</v>
      </c>
      <c r="J26" s="197">
        <v>2</v>
      </c>
      <c r="K26" s="203">
        <v>12</v>
      </c>
      <c r="L26" s="197">
        <v>8</v>
      </c>
    </row>
    <row r="27" spans="2:12" s="7" customFormat="1" ht="15.75" customHeight="1" x14ac:dyDescent="0.2">
      <c r="B27" s="178" t="s">
        <v>411</v>
      </c>
      <c r="C27" s="212">
        <v>1087</v>
      </c>
      <c r="D27" s="216">
        <f t="shared" si="0"/>
        <v>0</v>
      </c>
      <c r="E27" s="220">
        <f t="shared" si="1"/>
        <v>1087</v>
      </c>
      <c r="F27" s="184">
        <v>240</v>
      </c>
      <c r="G27" s="193" t="s">
        <v>83</v>
      </c>
      <c r="H27" s="197">
        <v>6</v>
      </c>
      <c r="I27" s="203">
        <v>4</v>
      </c>
      <c r="J27" s="197">
        <v>2</v>
      </c>
      <c r="K27" s="203">
        <v>12</v>
      </c>
      <c r="L27" s="197">
        <v>10</v>
      </c>
    </row>
    <row r="28" spans="2:12" s="7" customFormat="1" ht="15.75" customHeight="1" x14ac:dyDescent="0.2">
      <c r="B28" s="178" t="s">
        <v>412</v>
      </c>
      <c r="C28" s="212">
        <v>1238</v>
      </c>
      <c r="D28" s="216">
        <f t="shared" si="0"/>
        <v>0</v>
      </c>
      <c r="E28" s="220">
        <f t="shared" si="1"/>
        <v>1238</v>
      </c>
      <c r="F28" s="184">
        <v>280</v>
      </c>
      <c r="G28" s="193" t="s">
        <v>83</v>
      </c>
      <c r="H28" s="197">
        <v>7</v>
      </c>
      <c r="I28" s="203">
        <v>4</v>
      </c>
      <c r="J28" s="197">
        <v>2</v>
      </c>
      <c r="K28" s="203">
        <v>12</v>
      </c>
      <c r="L28" s="197">
        <v>12</v>
      </c>
    </row>
    <row r="29" spans="2:12" s="7" customFormat="1" ht="15.75" customHeight="1" x14ac:dyDescent="0.2">
      <c r="B29" s="178" t="s">
        <v>413</v>
      </c>
      <c r="C29" s="212">
        <v>1393</v>
      </c>
      <c r="D29" s="216">
        <f t="shared" si="0"/>
        <v>0</v>
      </c>
      <c r="E29" s="220">
        <f t="shared" si="1"/>
        <v>1393</v>
      </c>
      <c r="F29" s="184">
        <v>320</v>
      </c>
      <c r="G29" s="193" t="s">
        <v>83</v>
      </c>
      <c r="H29" s="197">
        <v>8</v>
      </c>
      <c r="I29" s="203">
        <v>4</v>
      </c>
      <c r="J29" s="197">
        <v>2</v>
      </c>
      <c r="K29" s="203">
        <v>12</v>
      </c>
      <c r="L29" s="197">
        <v>14</v>
      </c>
    </row>
    <row r="30" spans="2:12" s="7" customFormat="1" ht="15.75" customHeight="1" thickBot="1" x14ac:dyDescent="0.25">
      <c r="B30" s="179" t="s">
        <v>414</v>
      </c>
      <c r="C30" s="213">
        <v>1531</v>
      </c>
      <c r="D30" s="217">
        <f t="shared" si="0"/>
        <v>0</v>
      </c>
      <c r="E30" s="221">
        <f t="shared" si="1"/>
        <v>1531</v>
      </c>
      <c r="F30" s="185">
        <v>325</v>
      </c>
      <c r="G30" s="194" t="s">
        <v>83</v>
      </c>
      <c r="H30" s="198">
        <v>9</v>
      </c>
      <c r="I30" s="204">
        <v>4</v>
      </c>
      <c r="J30" s="198">
        <v>2</v>
      </c>
      <c r="K30" s="204">
        <v>12</v>
      </c>
      <c r="L30" s="198">
        <v>16</v>
      </c>
    </row>
    <row r="31" spans="2:12" ht="15.75" customHeight="1" x14ac:dyDescent="0.2">
      <c r="B31" s="177" t="s">
        <v>173</v>
      </c>
      <c r="C31" s="214">
        <v>619</v>
      </c>
      <c r="D31" s="218">
        <f t="shared" si="0"/>
        <v>0</v>
      </c>
      <c r="E31" s="222">
        <f t="shared" si="1"/>
        <v>619</v>
      </c>
      <c r="F31" s="186">
        <v>100</v>
      </c>
      <c r="G31" s="193" t="s">
        <v>83</v>
      </c>
      <c r="H31" s="200">
        <v>3</v>
      </c>
      <c r="I31" s="206">
        <v>2</v>
      </c>
      <c r="J31" s="200">
        <v>2</v>
      </c>
      <c r="K31" s="206">
        <v>12</v>
      </c>
      <c r="L31" s="200">
        <v>4</v>
      </c>
    </row>
    <row r="32" spans="2:12" s="7" customFormat="1" ht="15.75" customHeight="1" x14ac:dyDescent="0.2">
      <c r="B32" s="178" t="s">
        <v>174</v>
      </c>
      <c r="C32" s="212">
        <v>764</v>
      </c>
      <c r="D32" s="216">
        <f t="shared" si="0"/>
        <v>0</v>
      </c>
      <c r="E32" s="220">
        <f t="shared" si="1"/>
        <v>764</v>
      </c>
      <c r="F32" s="184">
        <v>132</v>
      </c>
      <c r="G32" s="193" t="s">
        <v>83</v>
      </c>
      <c r="H32" s="197">
        <v>4</v>
      </c>
      <c r="I32" s="203">
        <v>2</v>
      </c>
      <c r="J32" s="197">
        <v>2</v>
      </c>
      <c r="K32" s="203">
        <v>12</v>
      </c>
      <c r="L32" s="197">
        <v>6</v>
      </c>
    </row>
    <row r="33" spans="2:12" ht="15.75" customHeight="1" x14ac:dyDescent="0.2">
      <c r="B33" s="178" t="s">
        <v>175</v>
      </c>
      <c r="C33" s="212">
        <v>911</v>
      </c>
      <c r="D33" s="216">
        <f t="shared" si="0"/>
        <v>0</v>
      </c>
      <c r="E33" s="220">
        <f t="shared" si="1"/>
        <v>911</v>
      </c>
      <c r="F33" s="184">
        <v>165</v>
      </c>
      <c r="G33" s="193" t="s">
        <v>83</v>
      </c>
      <c r="H33" s="197">
        <v>5</v>
      </c>
      <c r="I33" s="203">
        <v>2</v>
      </c>
      <c r="J33" s="197">
        <v>2</v>
      </c>
      <c r="K33" s="203">
        <v>12</v>
      </c>
      <c r="L33" s="197">
        <v>8</v>
      </c>
    </row>
    <row r="34" spans="2:12" s="7" customFormat="1" ht="15.75" customHeight="1" x14ac:dyDescent="0.2">
      <c r="B34" s="178" t="s">
        <v>176</v>
      </c>
      <c r="C34" s="212">
        <v>1056</v>
      </c>
      <c r="D34" s="216">
        <f t="shared" si="0"/>
        <v>0</v>
      </c>
      <c r="E34" s="220">
        <f t="shared" si="1"/>
        <v>1056</v>
      </c>
      <c r="F34" s="184">
        <v>174</v>
      </c>
      <c r="G34" s="193" t="s">
        <v>83</v>
      </c>
      <c r="H34" s="197">
        <v>6</v>
      </c>
      <c r="I34" s="203">
        <v>2</v>
      </c>
      <c r="J34" s="197">
        <v>2</v>
      </c>
      <c r="K34" s="203">
        <v>12</v>
      </c>
      <c r="L34" s="197">
        <v>10</v>
      </c>
    </row>
    <row r="35" spans="2:12" ht="15.75" customHeight="1" x14ac:dyDescent="0.2">
      <c r="B35" s="178" t="s">
        <v>177</v>
      </c>
      <c r="C35" s="212">
        <v>1202</v>
      </c>
      <c r="D35" s="216">
        <f t="shared" si="0"/>
        <v>0</v>
      </c>
      <c r="E35" s="220">
        <f t="shared" si="1"/>
        <v>1202</v>
      </c>
      <c r="F35" s="184">
        <v>147</v>
      </c>
      <c r="G35" s="193" t="s">
        <v>83</v>
      </c>
      <c r="H35" s="197">
        <v>7</v>
      </c>
      <c r="I35" s="203">
        <v>2</v>
      </c>
      <c r="J35" s="197">
        <v>2</v>
      </c>
      <c r="K35" s="203">
        <v>12</v>
      </c>
      <c r="L35" s="197">
        <v>12</v>
      </c>
    </row>
    <row r="36" spans="2:12" s="7" customFormat="1" ht="15.75" customHeight="1" thickBot="1" x14ac:dyDescent="0.25">
      <c r="B36" s="179" t="s">
        <v>178</v>
      </c>
      <c r="C36" s="213">
        <v>1349</v>
      </c>
      <c r="D36" s="217">
        <f t="shared" si="0"/>
        <v>0</v>
      </c>
      <c r="E36" s="221">
        <f t="shared" si="1"/>
        <v>1349</v>
      </c>
      <c r="F36" s="185">
        <v>125</v>
      </c>
      <c r="G36" s="193" t="s">
        <v>83</v>
      </c>
      <c r="H36" s="198">
        <v>8</v>
      </c>
      <c r="I36" s="204">
        <v>2</v>
      </c>
      <c r="J36" s="198">
        <v>2</v>
      </c>
      <c r="K36" s="204">
        <v>12</v>
      </c>
      <c r="L36" s="198">
        <v>14</v>
      </c>
    </row>
    <row r="37" spans="2:12" s="7" customFormat="1" ht="15.75" customHeight="1" x14ac:dyDescent="0.2">
      <c r="B37" s="177" t="s">
        <v>415</v>
      </c>
      <c r="C37" s="214">
        <v>687</v>
      </c>
      <c r="D37" s="218">
        <f t="shared" si="0"/>
        <v>0</v>
      </c>
      <c r="E37" s="222">
        <f t="shared" si="1"/>
        <v>687</v>
      </c>
      <c r="F37" s="186">
        <v>100</v>
      </c>
      <c r="G37" s="209" t="s">
        <v>83</v>
      </c>
      <c r="H37" s="200">
        <v>3</v>
      </c>
      <c r="I37" s="206">
        <v>4</v>
      </c>
      <c r="J37" s="200">
        <v>2</v>
      </c>
      <c r="K37" s="206">
        <v>12</v>
      </c>
      <c r="L37" s="200">
        <v>4</v>
      </c>
    </row>
    <row r="38" spans="2:12" s="7" customFormat="1" ht="15.75" customHeight="1" x14ac:dyDescent="0.2">
      <c r="B38" s="178" t="s">
        <v>416</v>
      </c>
      <c r="C38" s="212">
        <v>856</v>
      </c>
      <c r="D38" s="216">
        <f t="shared" si="0"/>
        <v>0</v>
      </c>
      <c r="E38" s="220">
        <f t="shared" si="1"/>
        <v>856</v>
      </c>
      <c r="F38" s="184">
        <v>132</v>
      </c>
      <c r="G38" s="193" t="s">
        <v>83</v>
      </c>
      <c r="H38" s="197">
        <v>4</v>
      </c>
      <c r="I38" s="203">
        <v>4</v>
      </c>
      <c r="J38" s="197">
        <v>2</v>
      </c>
      <c r="K38" s="203">
        <v>12</v>
      </c>
      <c r="L38" s="197">
        <v>6</v>
      </c>
    </row>
    <row r="39" spans="2:12" s="7" customFormat="1" ht="15.75" customHeight="1" x14ac:dyDescent="0.2">
      <c r="B39" s="178" t="s">
        <v>417</v>
      </c>
      <c r="C39" s="212">
        <v>1030</v>
      </c>
      <c r="D39" s="216">
        <f t="shared" si="0"/>
        <v>0</v>
      </c>
      <c r="E39" s="220">
        <f t="shared" si="1"/>
        <v>1030</v>
      </c>
      <c r="F39" s="184">
        <v>165</v>
      </c>
      <c r="G39" s="193" t="s">
        <v>83</v>
      </c>
      <c r="H39" s="197">
        <v>5</v>
      </c>
      <c r="I39" s="203">
        <v>4</v>
      </c>
      <c r="J39" s="197">
        <v>2</v>
      </c>
      <c r="K39" s="203">
        <v>12</v>
      </c>
      <c r="L39" s="197">
        <v>8</v>
      </c>
    </row>
    <row r="40" spans="2:12" s="7" customFormat="1" ht="15.75" customHeight="1" x14ac:dyDescent="0.2">
      <c r="B40" s="178" t="s">
        <v>418</v>
      </c>
      <c r="C40" s="212">
        <v>1199</v>
      </c>
      <c r="D40" s="216">
        <f t="shared" si="0"/>
        <v>0</v>
      </c>
      <c r="E40" s="220">
        <f t="shared" si="1"/>
        <v>1199</v>
      </c>
      <c r="F40" s="184">
        <v>200</v>
      </c>
      <c r="G40" s="193" t="s">
        <v>83</v>
      </c>
      <c r="H40" s="197">
        <v>6</v>
      </c>
      <c r="I40" s="203">
        <v>4</v>
      </c>
      <c r="J40" s="197">
        <v>2</v>
      </c>
      <c r="K40" s="203">
        <v>12</v>
      </c>
      <c r="L40" s="197">
        <v>10</v>
      </c>
    </row>
    <row r="41" spans="2:12" s="7" customFormat="1" ht="15.75" customHeight="1" x14ac:dyDescent="0.2">
      <c r="B41" s="178" t="s">
        <v>419</v>
      </c>
      <c r="C41" s="212">
        <v>1369</v>
      </c>
      <c r="D41" s="216">
        <f t="shared" si="0"/>
        <v>0</v>
      </c>
      <c r="E41" s="220">
        <f t="shared" si="1"/>
        <v>1369</v>
      </c>
      <c r="F41" s="184">
        <v>230</v>
      </c>
      <c r="G41" s="193" t="s">
        <v>83</v>
      </c>
      <c r="H41" s="197">
        <v>7</v>
      </c>
      <c r="I41" s="203">
        <v>4</v>
      </c>
      <c r="J41" s="197">
        <v>2</v>
      </c>
      <c r="K41" s="203">
        <v>12</v>
      </c>
      <c r="L41" s="197">
        <v>12</v>
      </c>
    </row>
    <row r="42" spans="2:12" s="7" customFormat="1" ht="15.75" customHeight="1" x14ac:dyDescent="0.2">
      <c r="B42" s="178" t="s">
        <v>420</v>
      </c>
      <c r="C42" s="212">
        <v>1543</v>
      </c>
      <c r="D42" s="216">
        <f t="shared" si="0"/>
        <v>0</v>
      </c>
      <c r="E42" s="220">
        <f t="shared" si="1"/>
        <v>1543</v>
      </c>
      <c r="F42" s="184">
        <v>265</v>
      </c>
      <c r="G42" s="193" t="s">
        <v>83</v>
      </c>
      <c r="H42" s="197">
        <v>8</v>
      </c>
      <c r="I42" s="203">
        <v>4</v>
      </c>
      <c r="J42" s="197">
        <v>2</v>
      </c>
      <c r="K42" s="203">
        <v>12</v>
      </c>
      <c r="L42" s="197">
        <v>14</v>
      </c>
    </row>
    <row r="43" spans="2:12" s="7" customFormat="1" ht="15.75" customHeight="1" x14ac:dyDescent="0.2">
      <c r="B43" s="178" t="s">
        <v>421</v>
      </c>
      <c r="C43" s="212">
        <v>1699</v>
      </c>
      <c r="D43" s="216">
        <f t="shared" si="0"/>
        <v>0</v>
      </c>
      <c r="E43" s="220">
        <f t="shared" si="1"/>
        <v>1699</v>
      </c>
      <c r="F43" s="184">
        <v>300</v>
      </c>
      <c r="G43" s="193" t="s">
        <v>83</v>
      </c>
      <c r="H43" s="197">
        <v>9</v>
      </c>
      <c r="I43" s="203">
        <v>4</v>
      </c>
      <c r="J43" s="197">
        <v>2</v>
      </c>
      <c r="K43" s="203">
        <v>12</v>
      </c>
      <c r="L43" s="197">
        <v>16</v>
      </c>
    </row>
    <row r="44" spans="2:12" s="7" customFormat="1" ht="15.75" customHeight="1" thickBot="1" x14ac:dyDescent="0.25">
      <c r="B44" s="179" t="s">
        <v>422</v>
      </c>
      <c r="C44" s="213">
        <v>1873</v>
      </c>
      <c r="D44" s="217">
        <f t="shared" si="0"/>
        <v>0</v>
      </c>
      <c r="E44" s="221">
        <f t="shared" si="1"/>
        <v>1873</v>
      </c>
      <c r="F44" s="185">
        <v>325</v>
      </c>
      <c r="G44" s="194" t="s">
        <v>83</v>
      </c>
      <c r="H44" s="198">
        <v>10</v>
      </c>
      <c r="I44" s="204">
        <v>4</v>
      </c>
      <c r="J44" s="198">
        <v>2</v>
      </c>
      <c r="K44" s="204">
        <v>12</v>
      </c>
      <c r="L44" s="198">
        <v>18</v>
      </c>
    </row>
    <row r="45" spans="2:12" ht="15.75" customHeight="1" x14ac:dyDescent="0.2">
      <c r="B45" s="177" t="s">
        <v>179</v>
      </c>
      <c r="C45" s="214">
        <v>701</v>
      </c>
      <c r="D45" s="218">
        <f t="shared" si="0"/>
        <v>0</v>
      </c>
      <c r="E45" s="222">
        <f t="shared" si="1"/>
        <v>701</v>
      </c>
      <c r="F45" s="186">
        <v>72</v>
      </c>
      <c r="G45" s="193" t="s">
        <v>83</v>
      </c>
      <c r="H45" s="200">
        <v>3</v>
      </c>
      <c r="I45" s="206">
        <v>2</v>
      </c>
      <c r="J45" s="200">
        <v>2</v>
      </c>
      <c r="K45" s="206">
        <v>12</v>
      </c>
      <c r="L45" s="200">
        <v>4</v>
      </c>
    </row>
    <row r="46" spans="2:12" s="7" customFormat="1" ht="15.75" customHeight="1" x14ac:dyDescent="0.2">
      <c r="B46" s="178" t="s">
        <v>180</v>
      </c>
      <c r="C46" s="212">
        <v>874</v>
      </c>
      <c r="D46" s="216">
        <f t="shared" si="0"/>
        <v>0</v>
      </c>
      <c r="E46" s="220">
        <f t="shared" si="1"/>
        <v>874</v>
      </c>
      <c r="F46" s="184">
        <v>96</v>
      </c>
      <c r="G46" s="193" t="s">
        <v>83</v>
      </c>
      <c r="H46" s="197">
        <v>4</v>
      </c>
      <c r="I46" s="203">
        <v>2</v>
      </c>
      <c r="J46" s="197">
        <v>2</v>
      </c>
      <c r="K46" s="203">
        <v>12</v>
      </c>
      <c r="L46" s="197">
        <v>6</v>
      </c>
    </row>
    <row r="47" spans="2:12" ht="15.75" customHeight="1" x14ac:dyDescent="0.2">
      <c r="B47" s="178" t="s">
        <v>181</v>
      </c>
      <c r="C47" s="212">
        <v>1049</v>
      </c>
      <c r="D47" s="216">
        <f t="shared" si="0"/>
        <v>0</v>
      </c>
      <c r="E47" s="220">
        <f t="shared" si="1"/>
        <v>1049</v>
      </c>
      <c r="F47" s="184">
        <v>120</v>
      </c>
      <c r="G47" s="193" t="s">
        <v>83</v>
      </c>
      <c r="H47" s="197">
        <v>5</v>
      </c>
      <c r="I47" s="203">
        <v>2</v>
      </c>
      <c r="J47" s="197">
        <v>2</v>
      </c>
      <c r="K47" s="203">
        <v>12</v>
      </c>
      <c r="L47" s="197">
        <v>8</v>
      </c>
    </row>
    <row r="48" spans="2:12" s="7" customFormat="1" ht="15.75" customHeight="1" x14ac:dyDescent="0.2">
      <c r="B48" s="178" t="s">
        <v>182</v>
      </c>
      <c r="C48" s="212">
        <v>1221</v>
      </c>
      <c r="D48" s="216">
        <f t="shared" si="0"/>
        <v>0</v>
      </c>
      <c r="E48" s="220">
        <f t="shared" si="1"/>
        <v>1221</v>
      </c>
      <c r="F48" s="184">
        <v>144</v>
      </c>
      <c r="G48" s="193" t="s">
        <v>83</v>
      </c>
      <c r="H48" s="197">
        <v>6</v>
      </c>
      <c r="I48" s="203">
        <v>2</v>
      </c>
      <c r="J48" s="197">
        <v>2</v>
      </c>
      <c r="K48" s="203">
        <v>12</v>
      </c>
      <c r="L48" s="197">
        <v>10</v>
      </c>
    </row>
    <row r="49" spans="2:12" ht="15.75" customHeight="1" x14ac:dyDescent="0.2">
      <c r="B49" s="178" t="s">
        <v>183</v>
      </c>
      <c r="C49" s="212">
        <v>1394</v>
      </c>
      <c r="D49" s="216">
        <f t="shared" si="0"/>
        <v>0</v>
      </c>
      <c r="E49" s="220">
        <f t="shared" si="1"/>
        <v>1394</v>
      </c>
      <c r="F49" s="184">
        <v>147</v>
      </c>
      <c r="G49" s="193" t="s">
        <v>83</v>
      </c>
      <c r="H49" s="197">
        <v>7</v>
      </c>
      <c r="I49" s="203">
        <v>2</v>
      </c>
      <c r="J49" s="197">
        <v>2</v>
      </c>
      <c r="K49" s="203">
        <v>12</v>
      </c>
      <c r="L49" s="197">
        <v>12</v>
      </c>
    </row>
    <row r="50" spans="2:12" s="7" customFormat="1" ht="15.75" customHeight="1" thickBot="1" x14ac:dyDescent="0.25">
      <c r="B50" s="179" t="s">
        <v>184</v>
      </c>
      <c r="C50" s="213">
        <v>1569</v>
      </c>
      <c r="D50" s="217">
        <f t="shared" si="0"/>
        <v>0</v>
      </c>
      <c r="E50" s="221">
        <f t="shared" si="1"/>
        <v>1569</v>
      </c>
      <c r="F50" s="185">
        <v>125</v>
      </c>
      <c r="G50" s="193" t="s">
        <v>83</v>
      </c>
      <c r="H50" s="198">
        <v>8</v>
      </c>
      <c r="I50" s="204">
        <v>2</v>
      </c>
      <c r="J50" s="198">
        <v>2</v>
      </c>
      <c r="K50" s="204">
        <v>12</v>
      </c>
      <c r="L50" s="198">
        <v>14</v>
      </c>
    </row>
    <row r="51" spans="2:12" s="7" customFormat="1" ht="15.75" customHeight="1" x14ac:dyDescent="0.2">
      <c r="B51" s="177" t="s">
        <v>423</v>
      </c>
      <c r="C51" s="214">
        <v>769</v>
      </c>
      <c r="D51" s="218">
        <f t="shared" si="0"/>
        <v>0</v>
      </c>
      <c r="E51" s="222">
        <f t="shared" si="1"/>
        <v>769</v>
      </c>
      <c r="F51" s="186">
        <v>72</v>
      </c>
      <c r="G51" s="209" t="s">
        <v>83</v>
      </c>
      <c r="H51" s="200">
        <v>3</v>
      </c>
      <c r="I51" s="206">
        <v>4</v>
      </c>
      <c r="J51" s="200">
        <v>2</v>
      </c>
      <c r="K51" s="206">
        <v>12</v>
      </c>
      <c r="L51" s="200">
        <v>4</v>
      </c>
    </row>
    <row r="52" spans="2:12" s="7" customFormat="1" ht="15.75" customHeight="1" x14ac:dyDescent="0.2">
      <c r="B52" s="178" t="s">
        <v>424</v>
      </c>
      <c r="C52" s="212">
        <v>966</v>
      </c>
      <c r="D52" s="216">
        <f t="shared" ref="D52:D102" si="2">D$2</f>
        <v>0</v>
      </c>
      <c r="E52" s="220">
        <f t="shared" si="1"/>
        <v>966</v>
      </c>
      <c r="F52" s="184">
        <v>96</v>
      </c>
      <c r="G52" s="193" t="s">
        <v>83</v>
      </c>
      <c r="H52" s="197">
        <v>4</v>
      </c>
      <c r="I52" s="203">
        <v>4</v>
      </c>
      <c r="J52" s="197">
        <v>2</v>
      </c>
      <c r="K52" s="203">
        <v>12</v>
      </c>
      <c r="L52" s="197">
        <v>6</v>
      </c>
    </row>
    <row r="53" spans="2:12" s="7" customFormat="1" ht="15.75" customHeight="1" x14ac:dyDescent="0.2">
      <c r="B53" s="178" t="s">
        <v>425</v>
      </c>
      <c r="C53" s="212">
        <v>1168</v>
      </c>
      <c r="D53" s="216">
        <f t="shared" si="2"/>
        <v>0</v>
      </c>
      <c r="E53" s="220">
        <f t="shared" si="1"/>
        <v>1168</v>
      </c>
      <c r="F53" s="184">
        <v>120</v>
      </c>
      <c r="G53" s="193" t="s">
        <v>83</v>
      </c>
      <c r="H53" s="197">
        <v>5</v>
      </c>
      <c r="I53" s="203">
        <v>4</v>
      </c>
      <c r="J53" s="197">
        <v>2</v>
      </c>
      <c r="K53" s="203">
        <v>12</v>
      </c>
      <c r="L53" s="197">
        <v>8</v>
      </c>
    </row>
    <row r="54" spans="2:12" s="7" customFormat="1" ht="15.75" customHeight="1" x14ac:dyDescent="0.2">
      <c r="B54" s="178" t="s">
        <v>426</v>
      </c>
      <c r="C54" s="212">
        <v>1364</v>
      </c>
      <c r="D54" s="216">
        <f t="shared" si="2"/>
        <v>0</v>
      </c>
      <c r="E54" s="220">
        <f t="shared" si="1"/>
        <v>1364</v>
      </c>
      <c r="F54" s="184">
        <v>144</v>
      </c>
      <c r="G54" s="193" t="s">
        <v>83</v>
      </c>
      <c r="H54" s="197">
        <v>6</v>
      </c>
      <c r="I54" s="203">
        <v>4</v>
      </c>
      <c r="J54" s="197">
        <v>2</v>
      </c>
      <c r="K54" s="203">
        <v>12</v>
      </c>
      <c r="L54" s="197">
        <v>10</v>
      </c>
    </row>
    <row r="55" spans="2:12" s="7" customFormat="1" ht="15.75" customHeight="1" x14ac:dyDescent="0.2">
      <c r="B55" s="178" t="s">
        <v>427</v>
      </c>
      <c r="C55" s="212">
        <v>1561</v>
      </c>
      <c r="D55" s="216">
        <f t="shared" si="2"/>
        <v>0</v>
      </c>
      <c r="E55" s="220">
        <f t="shared" si="1"/>
        <v>1561</v>
      </c>
      <c r="F55" s="184">
        <v>170</v>
      </c>
      <c r="G55" s="193" t="s">
        <v>83</v>
      </c>
      <c r="H55" s="197">
        <v>7</v>
      </c>
      <c r="I55" s="203">
        <v>4</v>
      </c>
      <c r="J55" s="197">
        <v>2</v>
      </c>
      <c r="K55" s="203">
        <v>12</v>
      </c>
      <c r="L55" s="197">
        <v>12</v>
      </c>
    </row>
    <row r="56" spans="2:12" s="7" customFormat="1" ht="15.75" customHeight="1" x14ac:dyDescent="0.2">
      <c r="B56" s="178" t="s">
        <v>428</v>
      </c>
      <c r="C56" s="212">
        <v>1763</v>
      </c>
      <c r="D56" s="216">
        <f t="shared" si="2"/>
        <v>0</v>
      </c>
      <c r="E56" s="220">
        <f t="shared" si="1"/>
        <v>1763</v>
      </c>
      <c r="F56" s="184">
        <v>190</v>
      </c>
      <c r="G56" s="193" t="s">
        <v>83</v>
      </c>
      <c r="H56" s="197">
        <v>8</v>
      </c>
      <c r="I56" s="203">
        <v>4</v>
      </c>
      <c r="J56" s="197">
        <v>2</v>
      </c>
      <c r="K56" s="203">
        <v>12</v>
      </c>
      <c r="L56" s="197">
        <v>14</v>
      </c>
    </row>
    <row r="57" spans="2:12" s="7" customFormat="1" ht="15.75" customHeight="1" x14ac:dyDescent="0.2">
      <c r="B57" s="178" t="s">
        <v>429</v>
      </c>
      <c r="C57" s="212">
        <v>1946</v>
      </c>
      <c r="D57" s="216">
        <f t="shared" si="2"/>
        <v>0</v>
      </c>
      <c r="E57" s="220">
        <f t="shared" si="1"/>
        <v>1946</v>
      </c>
      <c r="F57" s="184">
        <v>215</v>
      </c>
      <c r="G57" s="193" t="s">
        <v>83</v>
      </c>
      <c r="H57" s="197">
        <v>9</v>
      </c>
      <c r="I57" s="203">
        <v>4</v>
      </c>
      <c r="J57" s="197">
        <v>2</v>
      </c>
      <c r="K57" s="203">
        <v>12</v>
      </c>
      <c r="L57" s="197">
        <v>16</v>
      </c>
    </row>
    <row r="58" spans="2:12" s="7" customFormat="1" ht="15.75" customHeight="1" thickBot="1" x14ac:dyDescent="0.25">
      <c r="B58" s="179" t="s">
        <v>430</v>
      </c>
      <c r="C58" s="213">
        <v>2148</v>
      </c>
      <c r="D58" s="217">
        <f t="shared" si="2"/>
        <v>0</v>
      </c>
      <c r="E58" s="221">
        <f t="shared" si="1"/>
        <v>2148</v>
      </c>
      <c r="F58" s="185">
        <v>240</v>
      </c>
      <c r="G58" s="194" t="s">
        <v>83</v>
      </c>
      <c r="H58" s="198">
        <v>10</v>
      </c>
      <c r="I58" s="204">
        <v>4</v>
      </c>
      <c r="J58" s="198">
        <v>2</v>
      </c>
      <c r="K58" s="204">
        <v>12</v>
      </c>
      <c r="L58" s="198">
        <v>18</v>
      </c>
    </row>
    <row r="59" spans="2:12" ht="15.75" customHeight="1" x14ac:dyDescent="0.2">
      <c r="B59" s="177" t="s">
        <v>365</v>
      </c>
      <c r="C59" s="214">
        <v>629</v>
      </c>
      <c r="D59" s="218">
        <f t="shared" si="2"/>
        <v>0</v>
      </c>
      <c r="E59" s="222">
        <f t="shared" si="1"/>
        <v>629</v>
      </c>
      <c r="F59" s="186">
        <v>285</v>
      </c>
      <c r="G59" s="193" t="s">
        <v>83</v>
      </c>
      <c r="H59" s="200">
        <v>3</v>
      </c>
      <c r="I59" s="206">
        <v>2</v>
      </c>
      <c r="J59" s="200">
        <v>2</v>
      </c>
      <c r="K59" s="206">
        <v>12</v>
      </c>
      <c r="L59" s="200">
        <v>4</v>
      </c>
    </row>
    <row r="60" spans="2:12" ht="15.75" customHeight="1" x14ac:dyDescent="0.2">
      <c r="B60" s="178" t="s">
        <v>366</v>
      </c>
      <c r="C60" s="212">
        <v>777</v>
      </c>
      <c r="D60" s="216">
        <f t="shared" si="2"/>
        <v>0</v>
      </c>
      <c r="E60" s="220">
        <f t="shared" si="1"/>
        <v>777</v>
      </c>
      <c r="F60" s="184">
        <v>243</v>
      </c>
      <c r="G60" s="193" t="s">
        <v>83</v>
      </c>
      <c r="H60" s="197">
        <v>4</v>
      </c>
      <c r="I60" s="203">
        <v>2</v>
      </c>
      <c r="J60" s="197">
        <v>2</v>
      </c>
      <c r="K60" s="203">
        <v>12</v>
      </c>
      <c r="L60" s="197">
        <v>6</v>
      </c>
    </row>
    <row r="61" spans="2:12" ht="15.75" customHeight="1" x14ac:dyDescent="0.2">
      <c r="B61" s="178" t="s">
        <v>367</v>
      </c>
      <c r="C61" s="212">
        <v>928</v>
      </c>
      <c r="D61" s="216">
        <f t="shared" si="2"/>
        <v>0</v>
      </c>
      <c r="E61" s="220">
        <f t="shared" si="1"/>
        <v>928</v>
      </c>
      <c r="F61" s="184">
        <v>206</v>
      </c>
      <c r="G61" s="193" t="s">
        <v>83</v>
      </c>
      <c r="H61" s="197">
        <v>5</v>
      </c>
      <c r="I61" s="203">
        <v>2</v>
      </c>
      <c r="J61" s="197">
        <v>2</v>
      </c>
      <c r="K61" s="203">
        <v>12</v>
      </c>
      <c r="L61" s="197">
        <v>8</v>
      </c>
    </row>
    <row r="62" spans="2:12" ht="15.75" customHeight="1" x14ac:dyDescent="0.2">
      <c r="B62" s="178" t="s">
        <v>368</v>
      </c>
      <c r="C62" s="212">
        <v>1076</v>
      </c>
      <c r="D62" s="216">
        <f t="shared" si="2"/>
        <v>0</v>
      </c>
      <c r="E62" s="220">
        <f t="shared" si="1"/>
        <v>1076</v>
      </c>
      <c r="F62" s="184">
        <v>174</v>
      </c>
      <c r="G62" s="193" t="s">
        <v>83</v>
      </c>
      <c r="H62" s="197">
        <v>6</v>
      </c>
      <c r="I62" s="203">
        <v>2</v>
      </c>
      <c r="J62" s="197">
        <v>2</v>
      </c>
      <c r="K62" s="203">
        <v>12</v>
      </c>
      <c r="L62" s="197">
        <v>10</v>
      </c>
    </row>
    <row r="63" spans="2:12" ht="15.75" customHeight="1" x14ac:dyDescent="0.2">
      <c r="B63" s="178" t="s">
        <v>369</v>
      </c>
      <c r="C63" s="212">
        <v>1225</v>
      </c>
      <c r="D63" s="216">
        <f t="shared" si="2"/>
        <v>0</v>
      </c>
      <c r="E63" s="220">
        <f t="shared" si="1"/>
        <v>1225</v>
      </c>
      <c r="F63" s="184">
        <v>147</v>
      </c>
      <c r="G63" s="193" t="s">
        <v>83</v>
      </c>
      <c r="H63" s="197">
        <v>7</v>
      </c>
      <c r="I63" s="203">
        <v>2</v>
      </c>
      <c r="J63" s="197">
        <v>2</v>
      </c>
      <c r="K63" s="203">
        <v>12</v>
      </c>
      <c r="L63" s="197">
        <v>12</v>
      </c>
    </row>
    <row r="64" spans="2:12" ht="15.75" customHeight="1" thickBot="1" x14ac:dyDescent="0.25">
      <c r="B64" s="178" t="s">
        <v>370</v>
      </c>
      <c r="C64" s="212">
        <v>1375</v>
      </c>
      <c r="D64" s="216">
        <f t="shared" si="2"/>
        <v>0</v>
      </c>
      <c r="E64" s="220">
        <f t="shared" si="1"/>
        <v>1375</v>
      </c>
      <c r="F64" s="184">
        <v>125</v>
      </c>
      <c r="G64" s="193" t="s">
        <v>83</v>
      </c>
      <c r="H64" s="197">
        <v>8</v>
      </c>
      <c r="I64" s="203">
        <v>2</v>
      </c>
      <c r="J64" s="197">
        <v>2</v>
      </c>
      <c r="K64" s="203">
        <v>12</v>
      </c>
      <c r="L64" s="197">
        <v>14</v>
      </c>
    </row>
    <row r="65" spans="2:12" ht="15.75" customHeight="1" x14ac:dyDescent="0.2">
      <c r="B65" s="177" t="s">
        <v>431</v>
      </c>
      <c r="C65" s="214">
        <v>697</v>
      </c>
      <c r="D65" s="218">
        <f t="shared" si="2"/>
        <v>0</v>
      </c>
      <c r="E65" s="222">
        <f t="shared" si="1"/>
        <v>697</v>
      </c>
      <c r="F65" s="186">
        <v>300</v>
      </c>
      <c r="G65" s="209" t="s">
        <v>83</v>
      </c>
      <c r="H65" s="200">
        <v>3</v>
      </c>
      <c r="I65" s="206">
        <v>4</v>
      </c>
      <c r="J65" s="200">
        <v>2</v>
      </c>
      <c r="K65" s="206">
        <v>12</v>
      </c>
      <c r="L65" s="200">
        <v>4</v>
      </c>
    </row>
    <row r="66" spans="2:12" ht="15.75" customHeight="1" x14ac:dyDescent="0.2">
      <c r="B66" s="178" t="s">
        <v>432</v>
      </c>
      <c r="C66" s="212">
        <v>869</v>
      </c>
      <c r="D66" s="216">
        <f t="shared" si="2"/>
        <v>0</v>
      </c>
      <c r="E66" s="220">
        <f t="shared" si="1"/>
        <v>869</v>
      </c>
      <c r="F66" s="184">
        <v>325</v>
      </c>
      <c r="G66" s="193" t="s">
        <v>83</v>
      </c>
      <c r="H66" s="197">
        <v>4</v>
      </c>
      <c r="I66" s="203">
        <v>4</v>
      </c>
      <c r="J66" s="197">
        <v>2</v>
      </c>
      <c r="K66" s="203">
        <v>12</v>
      </c>
      <c r="L66" s="197">
        <v>6</v>
      </c>
    </row>
    <row r="67" spans="2:12" ht="15.75" customHeight="1" x14ac:dyDescent="0.2">
      <c r="B67" s="178" t="s">
        <v>433</v>
      </c>
      <c r="C67" s="212">
        <v>1047</v>
      </c>
      <c r="D67" s="216">
        <f t="shared" si="2"/>
        <v>0</v>
      </c>
      <c r="E67" s="220">
        <f t="shared" si="1"/>
        <v>1047</v>
      </c>
      <c r="F67" s="184">
        <v>325</v>
      </c>
      <c r="G67" s="193" t="s">
        <v>83</v>
      </c>
      <c r="H67" s="197">
        <v>5</v>
      </c>
      <c r="I67" s="203">
        <v>4</v>
      </c>
      <c r="J67" s="197">
        <v>2</v>
      </c>
      <c r="K67" s="203">
        <v>12</v>
      </c>
      <c r="L67" s="197">
        <v>8</v>
      </c>
    </row>
    <row r="68" spans="2:12" ht="15.75" customHeight="1" x14ac:dyDescent="0.2">
      <c r="B68" s="178" t="s">
        <v>434</v>
      </c>
      <c r="C68" s="212">
        <v>1219</v>
      </c>
      <c r="D68" s="216">
        <f t="shared" si="2"/>
        <v>0</v>
      </c>
      <c r="E68" s="220">
        <f t="shared" si="1"/>
        <v>1219</v>
      </c>
      <c r="F68" s="184">
        <v>325</v>
      </c>
      <c r="G68" s="193" t="s">
        <v>83</v>
      </c>
      <c r="H68" s="197">
        <v>6</v>
      </c>
      <c r="I68" s="203">
        <v>4</v>
      </c>
      <c r="J68" s="197">
        <v>2</v>
      </c>
      <c r="K68" s="203">
        <v>12</v>
      </c>
      <c r="L68" s="197">
        <v>10</v>
      </c>
    </row>
    <row r="69" spans="2:12" ht="15.75" customHeight="1" x14ac:dyDescent="0.2">
      <c r="B69" s="178" t="s">
        <v>435</v>
      </c>
      <c r="C69" s="212">
        <v>1392</v>
      </c>
      <c r="D69" s="216">
        <f t="shared" si="2"/>
        <v>0</v>
      </c>
      <c r="E69" s="220">
        <f t="shared" si="1"/>
        <v>1392</v>
      </c>
      <c r="F69" s="184">
        <v>325</v>
      </c>
      <c r="G69" s="193" t="s">
        <v>83</v>
      </c>
      <c r="H69" s="197">
        <v>7</v>
      </c>
      <c r="I69" s="203">
        <v>4</v>
      </c>
      <c r="J69" s="197">
        <v>2</v>
      </c>
      <c r="K69" s="203">
        <v>12</v>
      </c>
      <c r="L69" s="197">
        <v>12</v>
      </c>
    </row>
    <row r="70" spans="2:12" ht="15.75" customHeight="1" x14ac:dyDescent="0.2">
      <c r="B70" s="178" t="s">
        <v>436</v>
      </c>
      <c r="C70" s="212">
        <v>1569</v>
      </c>
      <c r="D70" s="216">
        <f t="shared" si="2"/>
        <v>0</v>
      </c>
      <c r="E70" s="220">
        <f t="shared" si="1"/>
        <v>1569</v>
      </c>
      <c r="F70" s="184">
        <v>325</v>
      </c>
      <c r="G70" s="193" t="s">
        <v>83</v>
      </c>
      <c r="H70" s="197">
        <v>8</v>
      </c>
      <c r="I70" s="203">
        <v>4</v>
      </c>
      <c r="J70" s="197">
        <v>2</v>
      </c>
      <c r="K70" s="203">
        <v>12</v>
      </c>
      <c r="L70" s="197">
        <v>14</v>
      </c>
    </row>
    <row r="71" spans="2:12" ht="15.75" customHeight="1" x14ac:dyDescent="0.2">
      <c r="B71" s="178" t="s">
        <v>437</v>
      </c>
      <c r="C71" s="212">
        <v>1729</v>
      </c>
      <c r="D71" s="216">
        <f t="shared" si="2"/>
        <v>0</v>
      </c>
      <c r="E71" s="220">
        <f t="shared" si="1"/>
        <v>1729</v>
      </c>
      <c r="F71" s="184">
        <v>325</v>
      </c>
      <c r="G71" s="193" t="s">
        <v>83</v>
      </c>
      <c r="H71" s="197">
        <v>9</v>
      </c>
      <c r="I71" s="203">
        <v>4</v>
      </c>
      <c r="J71" s="197">
        <v>2</v>
      </c>
      <c r="K71" s="203">
        <v>12</v>
      </c>
      <c r="L71" s="197">
        <v>16</v>
      </c>
    </row>
    <row r="72" spans="2:12" ht="15.75" customHeight="1" thickBot="1" x14ac:dyDescent="0.25">
      <c r="B72" s="179" t="s">
        <v>438</v>
      </c>
      <c r="C72" s="213">
        <v>1906</v>
      </c>
      <c r="D72" s="217">
        <f t="shared" si="2"/>
        <v>0</v>
      </c>
      <c r="E72" s="221">
        <f t="shared" si="1"/>
        <v>1906</v>
      </c>
      <c r="F72" s="185">
        <v>325</v>
      </c>
      <c r="G72" s="194" t="s">
        <v>83</v>
      </c>
      <c r="H72" s="198">
        <v>10</v>
      </c>
      <c r="I72" s="204">
        <v>4</v>
      </c>
      <c r="J72" s="198">
        <v>2</v>
      </c>
      <c r="K72" s="204">
        <v>12</v>
      </c>
      <c r="L72" s="198">
        <v>18</v>
      </c>
    </row>
    <row r="73" spans="2:12" ht="15.75" customHeight="1" x14ac:dyDescent="0.2">
      <c r="B73" s="177" t="s">
        <v>371</v>
      </c>
      <c r="C73" s="214">
        <v>724</v>
      </c>
      <c r="D73" s="218">
        <f t="shared" si="2"/>
        <v>0</v>
      </c>
      <c r="E73" s="222">
        <f t="shared" si="1"/>
        <v>724</v>
      </c>
      <c r="F73" s="186">
        <v>222</v>
      </c>
      <c r="G73" s="193" t="s">
        <v>83</v>
      </c>
      <c r="H73" s="200">
        <v>3</v>
      </c>
      <c r="I73" s="206">
        <v>2</v>
      </c>
      <c r="J73" s="200">
        <v>2</v>
      </c>
      <c r="K73" s="206">
        <v>12</v>
      </c>
      <c r="L73" s="200">
        <v>4</v>
      </c>
    </row>
    <row r="74" spans="2:12" ht="15.75" customHeight="1" x14ac:dyDescent="0.2">
      <c r="B74" s="178" t="s">
        <v>372</v>
      </c>
      <c r="C74" s="212">
        <v>905</v>
      </c>
      <c r="D74" s="216">
        <f t="shared" si="2"/>
        <v>0</v>
      </c>
      <c r="E74" s="220">
        <f t="shared" si="1"/>
        <v>905</v>
      </c>
      <c r="F74" s="184">
        <v>243</v>
      </c>
      <c r="G74" s="193" t="s">
        <v>83</v>
      </c>
      <c r="H74" s="197">
        <v>4</v>
      </c>
      <c r="I74" s="203">
        <v>2</v>
      </c>
      <c r="J74" s="197">
        <v>2</v>
      </c>
      <c r="K74" s="203">
        <v>12</v>
      </c>
      <c r="L74" s="197">
        <v>6</v>
      </c>
    </row>
    <row r="75" spans="2:12" ht="15.75" customHeight="1" x14ac:dyDescent="0.2">
      <c r="B75" s="178" t="s">
        <v>373</v>
      </c>
      <c r="C75" s="212">
        <v>1087</v>
      </c>
      <c r="D75" s="216">
        <f t="shared" si="2"/>
        <v>0</v>
      </c>
      <c r="E75" s="220">
        <f t="shared" ref="E75:E123" si="3">ROUNDUP(C75-C75*D75,0)</f>
        <v>1087</v>
      </c>
      <c r="F75" s="184">
        <v>206</v>
      </c>
      <c r="G75" s="193" t="s">
        <v>83</v>
      </c>
      <c r="H75" s="197">
        <v>5</v>
      </c>
      <c r="I75" s="203">
        <v>2</v>
      </c>
      <c r="J75" s="197">
        <v>2</v>
      </c>
      <c r="K75" s="203">
        <v>12</v>
      </c>
      <c r="L75" s="197">
        <v>8</v>
      </c>
    </row>
    <row r="76" spans="2:12" ht="15.75" customHeight="1" x14ac:dyDescent="0.2">
      <c r="B76" s="178" t="s">
        <v>374</v>
      </c>
      <c r="C76" s="212">
        <v>1268</v>
      </c>
      <c r="D76" s="216">
        <f t="shared" si="2"/>
        <v>0</v>
      </c>
      <c r="E76" s="220">
        <f t="shared" si="3"/>
        <v>1268</v>
      </c>
      <c r="F76" s="184">
        <v>174</v>
      </c>
      <c r="G76" s="193" t="s">
        <v>83</v>
      </c>
      <c r="H76" s="197">
        <v>6</v>
      </c>
      <c r="I76" s="203">
        <v>2</v>
      </c>
      <c r="J76" s="197">
        <v>2</v>
      </c>
      <c r="K76" s="203">
        <v>12</v>
      </c>
      <c r="L76" s="197">
        <v>10</v>
      </c>
    </row>
    <row r="77" spans="2:12" ht="15.75" customHeight="1" x14ac:dyDescent="0.2">
      <c r="B77" s="178" t="s">
        <v>375</v>
      </c>
      <c r="C77" s="212">
        <v>1448</v>
      </c>
      <c r="D77" s="216">
        <f t="shared" si="2"/>
        <v>0</v>
      </c>
      <c r="E77" s="220">
        <f t="shared" si="3"/>
        <v>1448</v>
      </c>
      <c r="F77" s="184">
        <v>147</v>
      </c>
      <c r="G77" s="193" t="s">
        <v>83</v>
      </c>
      <c r="H77" s="197">
        <v>7</v>
      </c>
      <c r="I77" s="203">
        <v>2</v>
      </c>
      <c r="J77" s="197">
        <v>2</v>
      </c>
      <c r="K77" s="203">
        <v>12</v>
      </c>
      <c r="L77" s="197">
        <v>12</v>
      </c>
    </row>
    <row r="78" spans="2:12" ht="15.75" customHeight="1" thickBot="1" x14ac:dyDescent="0.25">
      <c r="B78" s="178" t="s">
        <v>376</v>
      </c>
      <c r="C78" s="212">
        <v>1631</v>
      </c>
      <c r="D78" s="216">
        <f t="shared" si="2"/>
        <v>0</v>
      </c>
      <c r="E78" s="220">
        <f t="shared" si="3"/>
        <v>1631</v>
      </c>
      <c r="F78" s="184">
        <v>125</v>
      </c>
      <c r="G78" s="193" t="s">
        <v>83</v>
      </c>
      <c r="H78" s="197">
        <v>8</v>
      </c>
      <c r="I78" s="203">
        <v>2</v>
      </c>
      <c r="J78" s="197">
        <v>2</v>
      </c>
      <c r="K78" s="203">
        <v>12</v>
      </c>
      <c r="L78" s="197">
        <v>14</v>
      </c>
    </row>
    <row r="79" spans="2:12" ht="15.75" customHeight="1" x14ac:dyDescent="0.2">
      <c r="B79" s="177" t="s">
        <v>439</v>
      </c>
      <c r="C79" s="214">
        <v>792</v>
      </c>
      <c r="D79" s="218">
        <f t="shared" si="2"/>
        <v>0</v>
      </c>
      <c r="E79" s="222">
        <f t="shared" si="3"/>
        <v>792</v>
      </c>
      <c r="F79" s="186">
        <v>222</v>
      </c>
      <c r="G79" s="209" t="s">
        <v>83</v>
      </c>
      <c r="H79" s="200">
        <v>3</v>
      </c>
      <c r="I79" s="206">
        <v>4</v>
      </c>
      <c r="J79" s="200">
        <v>2</v>
      </c>
      <c r="K79" s="206">
        <v>12</v>
      </c>
      <c r="L79" s="200">
        <v>4</v>
      </c>
    </row>
    <row r="80" spans="2:12" ht="15.75" customHeight="1" x14ac:dyDescent="0.2">
      <c r="B80" s="178" t="s">
        <v>440</v>
      </c>
      <c r="C80" s="212">
        <v>997</v>
      </c>
      <c r="D80" s="216">
        <f t="shared" si="2"/>
        <v>0</v>
      </c>
      <c r="E80" s="220">
        <f t="shared" si="3"/>
        <v>997</v>
      </c>
      <c r="F80" s="184">
        <v>295</v>
      </c>
      <c r="G80" s="193" t="s">
        <v>83</v>
      </c>
      <c r="H80" s="197">
        <v>4</v>
      </c>
      <c r="I80" s="203">
        <v>4</v>
      </c>
      <c r="J80" s="197">
        <v>2</v>
      </c>
      <c r="K80" s="203">
        <v>12</v>
      </c>
      <c r="L80" s="197">
        <v>6</v>
      </c>
    </row>
    <row r="81" spans="2:12" ht="15.75" customHeight="1" x14ac:dyDescent="0.2">
      <c r="B81" s="178" t="s">
        <v>441</v>
      </c>
      <c r="C81" s="212">
        <v>1206</v>
      </c>
      <c r="D81" s="216">
        <f t="shared" si="2"/>
        <v>0</v>
      </c>
      <c r="E81" s="220">
        <f t="shared" si="3"/>
        <v>1206</v>
      </c>
      <c r="F81" s="184">
        <v>325</v>
      </c>
      <c r="G81" s="193" t="s">
        <v>83</v>
      </c>
      <c r="H81" s="197">
        <v>5</v>
      </c>
      <c r="I81" s="203">
        <v>4</v>
      </c>
      <c r="J81" s="197">
        <v>2</v>
      </c>
      <c r="K81" s="203">
        <v>12</v>
      </c>
      <c r="L81" s="197">
        <v>8</v>
      </c>
    </row>
    <row r="82" spans="2:12" ht="15.75" customHeight="1" x14ac:dyDescent="0.2">
      <c r="B82" s="178" t="s">
        <v>442</v>
      </c>
      <c r="C82" s="212">
        <v>1411</v>
      </c>
      <c r="D82" s="216">
        <f t="shared" si="2"/>
        <v>0</v>
      </c>
      <c r="E82" s="220">
        <f t="shared" si="3"/>
        <v>1411</v>
      </c>
      <c r="F82" s="184">
        <v>325</v>
      </c>
      <c r="G82" s="193" t="s">
        <v>83</v>
      </c>
      <c r="H82" s="197">
        <v>6</v>
      </c>
      <c r="I82" s="203">
        <v>4</v>
      </c>
      <c r="J82" s="197">
        <v>2</v>
      </c>
      <c r="K82" s="203">
        <v>12</v>
      </c>
      <c r="L82" s="197">
        <v>10</v>
      </c>
    </row>
    <row r="83" spans="2:12" ht="15.75" customHeight="1" x14ac:dyDescent="0.2">
      <c r="B83" s="178" t="s">
        <v>443</v>
      </c>
      <c r="C83" s="212">
        <v>1615</v>
      </c>
      <c r="D83" s="216">
        <f t="shared" si="2"/>
        <v>0</v>
      </c>
      <c r="E83" s="220">
        <f t="shared" si="3"/>
        <v>1615</v>
      </c>
      <c r="F83" s="184">
        <v>325</v>
      </c>
      <c r="G83" s="193" t="s">
        <v>83</v>
      </c>
      <c r="H83" s="197">
        <v>7</v>
      </c>
      <c r="I83" s="203">
        <v>4</v>
      </c>
      <c r="J83" s="197">
        <v>2</v>
      </c>
      <c r="K83" s="203">
        <v>12</v>
      </c>
      <c r="L83" s="197">
        <v>12</v>
      </c>
    </row>
    <row r="84" spans="2:12" ht="15.75" customHeight="1" x14ac:dyDescent="0.2">
      <c r="B84" s="178" t="s">
        <v>444</v>
      </c>
      <c r="C84" s="212">
        <v>1824</v>
      </c>
      <c r="D84" s="216">
        <f t="shared" si="2"/>
        <v>0</v>
      </c>
      <c r="E84" s="220">
        <f t="shared" si="3"/>
        <v>1824</v>
      </c>
      <c r="F84" s="184">
        <v>325</v>
      </c>
      <c r="G84" s="193" t="s">
        <v>83</v>
      </c>
      <c r="H84" s="197">
        <v>8</v>
      </c>
      <c r="I84" s="203">
        <v>4</v>
      </c>
      <c r="J84" s="197">
        <v>2</v>
      </c>
      <c r="K84" s="203">
        <v>12</v>
      </c>
      <c r="L84" s="197">
        <v>14</v>
      </c>
    </row>
    <row r="85" spans="2:12" ht="15.75" customHeight="1" x14ac:dyDescent="0.2">
      <c r="B85" s="178" t="s">
        <v>445</v>
      </c>
      <c r="C85" s="212">
        <v>2016</v>
      </c>
      <c r="D85" s="216">
        <f t="shared" si="2"/>
        <v>0</v>
      </c>
      <c r="E85" s="220">
        <f t="shared" si="3"/>
        <v>2016</v>
      </c>
      <c r="F85" s="184">
        <v>325</v>
      </c>
      <c r="G85" s="193" t="s">
        <v>83</v>
      </c>
      <c r="H85" s="197">
        <v>9</v>
      </c>
      <c r="I85" s="203">
        <v>4</v>
      </c>
      <c r="J85" s="197">
        <v>2</v>
      </c>
      <c r="K85" s="203">
        <v>12</v>
      </c>
      <c r="L85" s="197">
        <v>16</v>
      </c>
    </row>
    <row r="86" spans="2:12" ht="15.75" customHeight="1" thickBot="1" x14ac:dyDescent="0.25">
      <c r="B86" s="179" t="s">
        <v>446</v>
      </c>
      <c r="C86" s="213">
        <v>2225</v>
      </c>
      <c r="D86" s="217">
        <f t="shared" si="2"/>
        <v>0</v>
      </c>
      <c r="E86" s="221">
        <f t="shared" si="3"/>
        <v>2225</v>
      </c>
      <c r="F86" s="185">
        <v>325</v>
      </c>
      <c r="G86" s="194" t="s">
        <v>83</v>
      </c>
      <c r="H86" s="198">
        <v>10</v>
      </c>
      <c r="I86" s="204">
        <v>4</v>
      </c>
      <c r="J86" s="198">
        <v>2</v>
      </c>
      <c r="K86" s="204">
        <v>12</v>
      </c>
      <c r="L86" s="198">
        <v>18</v>
      </c>
    </row>
    <row r="87" spans="2:12" ht="15.75" customHeight="1" x14ac:dyDescent="0.2">
      <c r="B87" s="177" t="s">
        <v>377</v>
      </c>
      <c r="C87" s="214">
        <v>817</v>
      </c>
      <c r="D87" s="218">
        <f t="shared" si="2"/>
        <v>0</v>
      </c>
      <c r="E87" s="222">
        <f t="shared" si="3"/>
        <v>817</v>
      </c>
      <c r="F87" s="186">
        <v>180</v>
      </c>
      <c r="G87" s="193" t="s">
        <v>83</v>
      </c>
      <c r="H87" s="200">
        <v>3</v>
      </c>
      <c r="I87" s="206">
        <v>2</v>
      </c>
      <c r="J87" s="200">
        <v>2</v>
      </c>
      <c r="K87" s="206">
        <v>12</v>
      </c>
      <c r="L87" s="200">
        <v>4</v>
      </c>
    </row>
    <row r="88" spans="2:12" ht="15.75" customHeight="1" x14ac:dyDescent="0.2">
      <c r="B88" s="178" t="s">
        <v>378</v>
      </c>
      <c r="C88" s="212">
        <v>1028</v>
      </c>
      <c r="D88" s="216">
        <f t="shared" si="2"/>
        <v>0</v>
      </c>
      <c r="E88" s="220">
        <f t="shared" si="3"/>
        <v>1028</v>
      </c>
      <c r="F88" s="184">
        <v>240</v>
      </c>
      <c r="G88" s="193" t="s">
        <v>83</v>
      </c>
      <c r="H88" s="197">
        <v>4</v>
      </c>
      <c r="I88" s="203">
        <v>2</v>
      </c>
      <c r="J88" s="197">
        <v>2</v>
      </c>
      <c r="K88" s="203">
        <v>12</v>
      </c>
      <c r="L88" s="197">
        <v>6</v>
      </c>
    </row>
    <row r="89" spans="2:12" ht="15.75" customHeight="1" x14ac:dyDescent="0.2">
      <c r="B89" s="178" t="s">
        <v>379</v>
      </c>
      <c r="C89" s="212">
        <v>1241</v>
      </c>
      <c r="D89" s="216">
        <f t="shared" si="2"/>
        <v>0</v>
      </c>
      <c r="E89" s="220">
        <f t="shared" si="3"/>
        <v>1241</v>
      </c>
      <c r="F89" s="184">
        <v>206</v>
      </c>
      <c r="G89" s="193" t="s">
        <v>83</v>
      </c>
      <c r="H89" s="197">
        <v>5</v>
      </c>
      <c r="I89" s="203">
        <v>2</v>
      </c>
      <c r="J89" s="197">
        <v>2</v>
      </c>
      <c r="K89" s="203">
        <v>12</v>
      </c>
      <c r="L89" s="197">
        <v>8</v>
      </c>
    </row>
    <row r="90" spans="2:12" ht="15.75" customHeight="1" x14ac:dyDescent="0.2">
      <c r="B90" s="178" t="s">
        <v>380</v>
      </c>
      <c r="C90" s="212">
        <v>1452</v>
      </c>
      <c r="D90" s="216">
        <f t="shared" si="2"/>
        <v>0</v>
      </c>
      <c r="E90" s="220">
        <f t="shared" si="3"/>
        <v>1452</v>
      </c>
      <c r="F90" s="184">
        <v>174</v>
      </c>
      <c r="G90" s="193" t="s">
        <v>83</v>
      </c>
      <c r="H90" s="197">
        <v>6</v>
      </c>
      <c r="I90" s="203">
        <v>2</v>
      </c>
      <c r="J90" s="197">
        <v>2</v>
      </c>
      <c r="K90" s="203">
        <v>12</v>
      </c>
      <c r="L90" s="197">
        <v>10</v>
      </c>
    </row>
    <row r="91" spans="2:12" ht="15.75" customHeight="1" x14ac:dyDescent="0.2">
      <c r="B91" s="178" t="s">
        <v>381</v>
      </c>
      <c r="C91" s="212">
        <v>1664</v>
      </c>
      <c r="D91" s="216">
        <f t="shared" si="2"/>
        <v>0</v>
      </c>
      <c r="E91" s="220">
        <f t="shared" si="3"/>
        <v>1664</v>
      </c>
      <c r="F91" s="184">
        <v>147</v>
      </c>
      <c r="G91" s="193" t="s">
        <v>83</v>
      </c>
      <c r="H91" s="197">
        <v>7</v>
      </c>
      <c r="I91" s="203">
        <v>2</v>
      </c>
      <c r="J91" s="197">
        <v>2</v>
      </c>
      <c r="K91" s="203">
        <v>12</v>
      </c>
      <c r="L91" s="197">
        <v>12</v>
      </c>
    </row>
    <row r="92" spans="2:12" ht="15.75" customHeight="1" thickBot="1" x14ac:dyDescent="0.25">
      <c r="B92" s="178" t="s">
        <v>382</v>
      </c>
      <c r="C92" s="212">
        <v>1877</v>
      </c>
      <c r="D92" s="216">
        <f t="shared" si="2"/>
        <v>0</v>
      </c>
      <c r="E92" s="220">
        <f t="shared" si="3"/>
        <v>1877</v>
      </c>
      <c r="F92" s="184">
        <v>125</v>
      </c>
      <c r="G92" s="193" t="s">
        <v>83</v>
      </c>
      <c r="H92" s="197">
        <v>8</v>
      </c>
      <c r="I92" s="203">
        <v>2</v>
      </c>
      <c r="J92" s="197">
        <v>2</v>
      </c>
      <c r="K92" s="203">
        <v>12</v>
      </c>
      <c r="L92" s="197">
        <v>14</v>
      </c>
    </row>
    <row r="93" spans="2:12" ht="15.75" customHeight="1" x14ac:dyDescent="0.2">
      <c r="B93" s="177" t="s">
        <v>479</v>
      </c>
      <c r="C93" s="214">
        <v>885</v>
      </c>
      <c r="D93" s="218">
        <f t="shared" si="2"/>
        <v>0</v>
      </c>
      <c r="E93" s="222">
        <f t="shared" si="3"/>
        <v>885</v>
      </c>
      <c r="F93" s="186">
        <v>180</v>
      </c>
      <c r="G93" s="209" t="s">
        <v>83</v>
      </c>
      <c r="H93" s="200">
        <v>3</v>
      </c>
      <c r="I93" s="206">
        <v>4</v>
      </c>
      <c r="J93" s="200">
        <v>2</v>
      </c>
      <c r="K93" s="206">
        <v>12</v>
      </c>
      <c r="L93" s="200">
        <v>4</v>
      </c>
    </row>
    <row r="94" spans="2:12" ht="15.75" customHeight="1" x14ac:dyDescent="0.2">
      <c r="B94" s="178" t="s">
        <v>472</v>
      </c>
      <c r="C94" s="212">
        <v>1120</v>
      </c>
      <c r="D94" s="216">
        <f t="shared" si="2"/>
        <v>0</v>
      </c>
      <c r="E94" s="220">
        <f t="shared" si="3"/>
        <v>1120</v>
      </c>
      <c r="F94" s="184">
        <v>240</v>
      </c>
      <c r="G94" s="193" t="s">
        <v>83</v>
      </c>
      <c r="H94" s="197">
        <v>4</v>
      </c>
      <c r="I94" s="203">
        <v>4</v>
      </c>
      <c r="J94" s="197">
        <v>2</v>
      </c>
      <c r="K94" s="203">
        <v>12</v>
      </c>
      <c r="L94" s="197">
        <v>6</v>
      </c>
    </row>
    <row r="95" spans="2:12" ht="15.75" customHeight="1" x14ac:dyDescent="0.2">
      <c r="B95" s="178" t="s">
        <v>473</v>
      </c>
      <c r="C95" s="212">
        <v>1360</v>
      </c>
      <c r="D95" s="216">
        <f t="shared" si="2"/>
        <v>0</v>
      </c>
      <c r="E95" s="220">
        <f t="shared" si="3"/>
        <v>1360</v>
      </c>
      <c r="F95" s="184">
        <v>300</v>
      </c>
      <c r="G95" s="193" t="s">
        <v>83</v>
      </c>
      <c r="H95" s="197">
        <v>5</v>
      </c>
      <c r="I95" s="203">
        <v>4</v>
      </c>
      <c r="J95" s="197">
        <v>2</v>
      </c>
      <c r="K95" s="203">
        <v>12</v>
      </c>
      <c r="L95" s="197">
        <v>8</v>
      </c>
    </row>
    <row r="96" spans="2:12" ht="15.75" customHeight="1" x14ac:dyDescent="0.2">
      <c r="B96" s="178" t="s">
        <v>474</v>
      </c>
      <c r="C96" s="212">
        <v>1595</v>
      </c>
      <c r="D96" s="216">
        <f t="shared" si="2"/>
        <v>0</v>
      </c>
      <c r="E96" s="220">
        <f t="shared" si="3"/>
        <v>1595</v>
      </c>
      <c r="F96" s="184">
        <v>325</v>
      </c>
      <c r="G96" s="193" t="s">
        <v>83</v>
      </c>
      <c r="H96" s="197">
        <v>6</v>
      </c>
      <c r="I96" s="203">
        <v>4</v>
      </c>
      <c r="J96" s="197">
        <v>2</v>
      </c>
      <c r="K96" s="203">
        <v>12</v>
      </c>
      <c r="L96" s="197">
        <v>10</v>
      </c>
    </row>
    <row r="97" spans="2:12" ht="15.75" customHeight="1" x14ac:dyDescent="0.2">
      <c r="B97" s="178" t="s">
        <v>475</v>
      </c>
      <c r="C97" s="212">
        <v>1831</v>
      </c>
      <c r="D97" s="216">
        <f t="shared" si="2"/>
        <v>0</v>
      </c>
      <c r="E97" s="220">
        <f t="shared" si="3"/>
        <v>1831</v>
      </c>
      <c r="F97" s="184">
        <v>325</v>
      </c>
      <c r="G97" s="193" t="s">
        <v>83</v>
      </c>
      <c r="H97" s="197">
        <v>7</v>
      </c>
      <c r="I97" s="203">
        <v>4</v>
      </c>
      <c r="J97" s="197">
        <v>2</v>
      </c>
      <c r="K97" s="203">
        <v>12</v>
      </c>
      <c r="L97" s="197">
        <v>12</v>
      </c>
    </row>
    <row r="98" spans="2:12" ht="15.75" customHeight="1" x14ac:dyDescent="0.2">
      <c r="B98" s="178" t="s">
        <v>476</v>
      </c>
      <c r="C98" s="212">
        <v>2071</v>
      </c>
      <c r="D98" s="216">
        <f t="shared" si="2"/>
        <v>0</v>
      </c>
      <c r="E98" s="220">
        <f t="shared" si="3"/>
        <v>2071</v>
      </c>
      <c r="F98" s="184">
        <v>325</v>
      </c>
      <c r="G98" s="193" t="s">
        <v>83</v>
      </c>
      <c r="H98" s="197">
        <v>8</v>
      </c>
      <c r="I98" s="203">
        <v>4</v>
      </c>
      <c r="J98" s="197">
        <v>2</v>
      </c>
      <c r="K98" s="203">
        <v>12</v>
      </c>
      <c r="L98" s="197">
        <v>14</v>
      </c>
    </row>
    <row r="99" spans="2:12" ht="15.75" customHeight="1" x14ac:dyDescent="0.2">
      <c r="B99" s="178" t="s">
        <v>477</v>
      </c>
      <c r="C99" s="212">
        <v>2293</v>
      </c>
      <c r="D99" s="216">
        <f t="shared" si="2"/>
        <v>0</v>
      </c>
      <c r="E99" s="220">
        <f t="shared" si="3"/>
        <v>2293</v>
      </c>
      <c r="F99" s="184">
        <v>325</v>
      </c>
      <c r="G99" s="193" t="s">
        <v>83</v>
      </c>
      <c r="H99" s="197">
        <v>9</v>
      </c>
      <c r="I99" s="203">
        <v>4</v>
      </c>
      <c r="J99" s="197">
        <v>2</v>
      </c>
      <c r="K99" s="203">
        <v>12</v>
      </c>
      <c r="L99" s="197">
        <v>16</v>
      </c>
    </row>
    <row r="100" spans="2:12" ht="15.75" customHeight="1" thickBot="1" x14ac:dyDescent="0.25">
      <c r="B100" s="179" t="s">
        <v>478</v>
      </c>
      <c r="C100" s="213">
        <v>2533</v>
      </c>
      <c r="D100" s="217">
        <f t="shared" si="2"/>
        <v>0</v>
      </c>
      <c r="E100" s="221">
        <f t="shared" si="3"/>
        <v>2533</v>
      </c>
      <c r="F100" s="185">
        <v>325</v>
      </c>
      <c r="G100" s="194" t="s">
        <v>83</v>
      </c>
      <c r="H100" s="198">
        <v>10</v>
      </c>
      <c r="I100" s="204">
        <v>4</v>
      </c>
      <c r="J100" s="198">
        <v>2</v>
      </c>
      <c r="K100" s="204">
        <v>12</v>
      </c>
      <c r="L100" s="198">
        <v>18</v>
      </c>
    </row>
    <row r="101" spans="2:12" ht="15.75" customHeight="1" x14ac:dyDescent="0.2">
      <c r="B101" s="177" t="s">
        <v>383</v>
      </c>
      <c r="C101" s="214">
        <v>949</v>
      </c>
      <c r="D101" s="218">
        <f t="shared" si="2"/>
        <v>0</v>
      </c>
      <c r="E101" s="222">
        <f t="shared" si="3"/>
        <v>949</v>
      </c>
      <c r="F101" s="186">
        <v>129</v>
      </c>
      <c r="G101" s="193" t="s">
        <v>83</v>
      </c>
      <c r="H101" s="200">
        <v>3</v>
      </c>
      <c r="I101" s="206">
        <v>2</v>
      </c>
      <c r="J101" s="200">
        <v>2</v>
      </c>
      <c r="K101" s="206">
        <v>12</v>
      </c>
      <c r="L101" s="200">
        <v>4</v>
      </c>
    </row>
    <row r="102" spans="2:12" ht="15.75" customHeight="1" x14ac:dyDescent="0.2">
      <c r="B102" s="178" t="s">
        <v>384</v>
      </c>
      <c r="C102" s="212">
        <v>1204</v>
      </c>
      <c r="D102" s="216">
        <f t="shared" si="2"/>
        <v>0</v>
      </c>
      <c r="E102" s="220">
        <f t="shared" si="3"/>
        <v>1204</v>
      </c>
      <c r="F102" s="184">
        <v>172</v>
      </c>
      <c r="G102" s="193" t="s">
        <v>83</v>
      </c>
      <c r="H102" s="197">
        <v>4</v>
      </c>
      <c r="I102" s="203">
        <v>2</v>
      </c>
      <c r="J102" s="197">
        <v>2</v>
      </c>
      <c r="K102" s="203">
        <v>12</v>
      </c>
      <c r="L102" s="197">
        <v>6</v>
      </c>
    </row>
    <row r="103" spans="2:12" ht="15.75" customHeight="1" x14ac:dyDescent="0.2">
      <c r="B103" s="178" t="s">
        <v>385</v>
      </c>
      <c r="C103" s="212">
        <v>1461</v>
      </c>
      <c r="D103" s="216">
        <f t="shared" ref="D103:D143" si="4">D$2</f>
        <v>0</v>
      </c>
      <c r="E103" s="220">
        <f t="shared" si="3"/>
        <v>1461</v>
      </c>
      <c r="F103" s="184">
        <v>206</v>
      </c>
      <c r="G103" s="193" t="s">
        <v>83</v>
      </c>
      <c r="H103" s="197">
        <v>5</v>
      </c>
      <c r="I103" s="203">
        <v>2</v>
      </c>
      <c r="J103" s="197">
        <v>2</v>
      </c>
      <c r="K103" s="203">
        <v>12</v>
      </c>
      <c r="L103" s="197">
        <v>8</v>
      </c>
    </row>
    <row r="104" spans="2:12" ht="15.75" customHeight="1" x14ac:dyDescent="0.2">
      <c r="B104" s="178" t="s">
        <v>386</v>
      </c>
      <c r="C104" s="212">
        <v>1716</v>
      </c>
      <c r="D104" s="216">
        <f t="shared" si="4"/>
        <v>0</v>
      </c>
      <c r="E104" s="220">
        <f t="shared" si="3"/>
        <v>1716</v>
      </c>
      <c r="F104" s="184">
        <v>174</v>
      </c>
      <c r="G104" s="193" t="s">
        <v>83</v>
      </c>
      <c r="H104" s="197">
        <v>6</v>
      </c>
      <c r="I104" s="203">
        <v>2</v>
      </c>
      <c r="J104" s="197">
        <v>2</v>
      </c>
      <c r="K104" s="203">
        <v>12</v>
      </c>
      <c r="L104" s="197">
        <v>10</v>
      </c>
    </row>
    <row r="105" spans="2:12" ht="15.75" customHeight="1" x14ac:dyDescent="0.2">
      <c r="B105" s="178" t="s">
        <v>387</v>
      </c>
      <c r="C105" s="212">
        <v>1972</v>
      </c>
      <c r="D105" s="216">
        <f t="shared" si="4"/>
        <v>0</v>
      </c>
      <c r="E105" s="220">
        <f t="shared" si="3"/>
        <v>1972</v>
      </c>
      <c r="F105" s="184">
        <v>147</v>
      </c>
      <c r="G105" s="193" t="s">
        <v>83</v>
      </c>
      <c r="H105" s="197">
        <v>7</v>
      </c>
      <c r="I105" s="203">
        <v>2</v>
      </c>
      <c r="J105" s="197">
        <v>2</v>
      </c>
      <c r="K105" s="203">
        <v>12</v>
      </c>
      <c r="L105" s="197">
        <v>12</v>
      </c>
    </row>
    <row r="106" spans="2:12" ht="15.75" customHeight="1" thickBot="1" x14ac:dyDescent="0.25">
      <c r="B106" s="178" t="s">
        <v>388</v>
      </c>
      <c r="C106" s="212">
        <v>2229</v>
      </c>
      <c r="D106" s="216">
        <f t="shared" si="4"/>
        <v>0</v>
      </c>
      <c r="E106" s="220">
        <f t="shared" si="3"/>
        <v>2229</v>
      </c>
      <c r="F106" s="184">
        <v>125</v>
      </c>
      <c r="G106" s="193" t="s">
        <v>83</v>
      </c>
      <c r="H106" s="197">
        <v>8</v>
      </c>
      <c r="I106" s="203">
        <v>2</v>
      </c>
      <c r="J106" s="197">
        <v>2</v>
      </c>
      <c r="K106" s="203">
        <v>12</v>
      </c>
      <c r="L106" s="197">
        <v>14</v>
      </c>
    </row>
    <row r="107" spans="2:12" ht="15.75" customHeight="1" x14ac:dyDescent="0.2">
      <c r="B107" s="177" t="s">
        <v>447</v>
      </c>
      <c r="C107" s="214">
        <v>1017</v>
      </c>
      <c r="D107" s="218">
        <f t="shared" si="4"/>
        <v>0</v>
      </c>
      <c r="E107" s="222">
        <f t="shared" si="3"/>
        <v>1017</v>
      </c>
      <c r="F107" s="186">
        <v>129</v>
      </c>
      <c r="G107" s="209" t="s">
        <v>83</v>
      </c>
      <c r="H107" s="200">
        <v>3</v>
      </c>
      <c r="I107" s="206">
        <v>4</v>
      </c>
      <c r="J107" s="200">
        <v>2</v>
      </c>
      <c r="K107" s="206">
        <v>12</v>
      </c>
      <c r="L107" s="200">
        <v>4</v>
      </c>
    </row>
    <row r="108" spans="2:12" ht="15.75" customHeight="1" x14ac:dyDescent="0.2">
      <c r="B108" s="178" t="s">
        <v>448</v>
      </c>
      <c r="C108" s="212">
        <v>1296</v>
      </c>
      <c r="D108" s="216">
        <f t="shared" si="4"/>
        <v>0</v>
      </c>
      <c r="E108" s="220">
        <f t="shared" si="3"/>
        <v>1296</v>
      </c>
      <c r="F108" s="184">
        <v>172</v>
      </c>
      <c r="G108" s="193" t="s">
        <v>83</v>
      </c>
      <c r="H108" s="197">
        <v>4</v>
      </c>
      <c r="I108" s="203">
        <v>4</v>
      </c>
      <c r="J108" s="197">
        <v>2</v>
      </c>
      <c r="K108" s="203">
        <v>12</v>
      </c>
      <c r="L108" s="197">
        <v>6</v>
      </c>
    </row>
    <row r="109" spans="2:12" ht="15.75" customHeight="1" x14ac:dyDescent="0.2">
      <c r="B109" s="178" t="s">
        <v>449</v>
      </c>
      <c r="C109" s="212">
        <v>1580</v>
      </c>
      <c r="D109" s="216">
        <f t="shared" si="4"/>
        <v>0</v>
      </c>
      <c r="E109" s="220">
        <f t="shared" si="3"/>
        <v>1580</v>
      </c>
      <c r="F109" s="184">
        <v>215</v>
      </c>
      <c r="G109" s="193" t="s">
        <v>83</v>
      </c>
      <c r="H109" s="197">
        <v>5</v>
      </c>
      <c r="I109" s="203">
        <v>4</v>
      </c>
      <c r="J109" s="197">
        <v>2</v>
      </c>
      <c r="K109" s="203">
        <v>12</v>
      </c>
      <c r="L109" s="197">
        <v>8</v>
      </c>
    </row>
    <row r="110" spans="2:12" ht="15.75" customHeight="1" x14ac:dyDescent="0.2">
      <c r="B110" s="178" t="s">
        <v>450</v>
      </c>
      <c r="C110" s="212">
        <v>1859</v>
      </c>
      <c r="D110" s="216">
        <f t="shared" si="4"/>
        <v>0</v>
      </c>
      <c r="E110" s="220">
        <f t="shared" si="3"/>
        <v>1859</v>
      </c>
      <c r="F110" s="184">
        <v>260</v>
      </c>
      <c r="G110" s="193" t="s">
        <v>83</v>
      </c>
      <c r="H110" s="197">
        <v>6</v>
      </c>
      <c r="I110" s="203">
        <v>4</v>
      </c>
      <c r="J110" s="197">
        <v>2</v>
      </c>
      <c r="K110" s="203">
        <v>12</v>
      </c>
      <c r="L110" s="197">
        <v>10</v>
      </c>
    </row>
    <row r="111" spans="2:12" ht="15.75" customHeight="1" x14ac:dyDescent="0.2">
      <c r="B111" s="178" t="s">
        <v>451</v>
      </c>
      <c r="C111" s="212">
        <v>2139</v>
      </c>
      <c r="D111" s="216">
        <f t="shared" si="4"/>
        <v>0</v>
      </c>
      <c r="E111" s="220">
        <f t="shared" si="3"/>
        <v>2139</v>
      </c>
      <c r="F111" s="184">
        <v>300</v>
      </c>
      <c r="G111" s="193" t="s">
        <v>83</v>
      </c>
      <c r="H111" s="197">
        <v>7</v>
      </c>
      <c r="I111" s="203">
        <v>4</v>
      </c>
      <c r="J111" s="197">
        <v>2</v>
      </c>
      <c r="K111" s="203">
        <v>12</v>
      </c>
      <c r="L111" s="197">
        <v>12</v>
      </c>
    </row>
    <row r="112" spans="2:12" ht="15.75" customHeight="1" x14ac:dyDescent="0.2">
      <c r="B112" s="178" t="s">
        <v>452</v>
      </c>
      <c r="C112" s="212">
        <v>2423</v>
      </c>
      <c r="D112" s="216">
        <f t="shared" si="4"/>
        <v>0</v>
      </c>
      <c r="E112" s="220">
        <f t="shared" si="3"/>
        <v>2423</v>
      </c>
      <c r="F112" s="184">
        <v>325</v>
      </c>
      <c r="G112" s="193" t="s">
        <v>83</v>
      </c>
      <c r="H112" s="197">
        <v>8</v>
      </c>
      <c r="I112" s="203">
        <v>4</v>
      </c>
      <c r="J112" s="197">
        <v>2</v>
      </c>
      <c r="K112" s="203">
        <v>12</v>
      </c>
      <c r="L112" s="197">
        <v>14</v>
      </c>
    </row>
    <row r="113" spans="2:12" ht="15.75" customHeight="1" x14ac:dyDescent="0.2">
      <c r="B113" s="178" t="s">
        <v>453</v>
      </c>
      <c r="C113" s="212">
        <v>2689</v>
      </c>
      <c r="D113" s="216">
        <f t="shared" si="4"/>
        <v>0</v>
      </c>
      <c r="E113" s="220">
        <f t="shared" si="3"/>
        <v>2689</v>
      </c>
      <c r="F113" s="184">
        <v>325</v>
      </c>
      <c r="G113" s="193" t="s">
        <v>83</v>
      </c>
      <c r="H113" s="197">
        <v>9</v>
      </c>
      <c r="I113" s="203">
        <v>4</v>
      </c>
      <c r="J113" s="197">
        <v>2</v>
      </c>
      <c r="K113" s="203">
        <v>12</v>
      </c>
      <c r="L113" s="197">
        <v>16</v>
      </c>
    </row>
    <row r="114" spans="2:12" ht="15.75" customHeight="1" thickBot="1" x14ac:dyDescent="0.25">
      <c r="B114" s="179" t="s">
        <v>454</v>
      </c>
      <c r="C114" s="213">
        <v>2973</v>
      </c>
      <c r="D114" s="217">
        <f t="shared" si="4"/>
        <v>0</v>
      </c>
      <c r="E114" s="221">
        <f t="shared" si="3"/>
        <v>2973</v>
      </c>
      <c r="F114" s="185">
        <v>325</v>
      </c>
      <c r="G114" s="194" t="s">
        <v>83</v>
      </c>
      <c r="H114" s="198">
        <v>10</v>
      </c>
      <c r="I114" s="204">
        <v>4</v>
      </c>
      <c r="J114" s="198">
        <v>2</v>
      </c>
      <c r="K114" s="204">
        <v>12</v>
      </c>
      <c r="L114" s="198">
        <v>18</v>
      </c>
    </row>
    <row r="115" spans="2:12" ht="15.75" customHeight="1" x14ac:dyDescent="0.2">
      <c r="B115" s="177" t="s">
        <v>389</v>
      </c>
      <c r="C115" s="214">
        <v>1084</v>
      </c>
      <c r="D115" s="218">
        <f t="shared" si="4"/>
        <v>0</v>
      </c>
      <c r="E115" s="222">
        <f t="shared" si="3"/>
        <v>1084</v>
      </c>
      <c r="F115" s="186">
        <v>93</v>
      </c>
      <c r="G115" s="193" t="s">
        <v>83</v>
      </c>
      <c r="H115" s="200">
        <v>3</v>
      </c>
      <c r="I115" s="206">
        <v>2</v>
      </c>
      <c r="J115" s="200">
        <v>2</v>
      </c>
      <c r="K115" s="206">
        <v>12</v>
      </c>
      <c r="L115" s="200">
        <v>4</v>
      </c>
    </row>
    <row r="116" spans="2:12" ht="15.75" customHeight="1" x14ac:dyDescent="0.2">
      <c r="B116" s="178" t="s">
        <v>390</v>
      </c>
      <c r="C116" s="212">
        <v>1384</v>
      </c>
      <c r="D116" s="216">
        <f t="shared" si="4"/>
        <v>0</v>
      </c>
      <c r="E116" s="220">
        <f t="shared" si="3"/>
        <v>1384</v>
      </c>
      <c r="F116" s="184">
        <v>124</v>
      </c>
      <c r="G116" s="193" t="s">
        <v>83</v>
      </c>
      <c r="H116" s="197">
        <v>4</v>
      </c>
      <c r="I116" s="203">
        <v>2</v>
      </c>
      <c r="J116" s="197">
        <v>2</v>
      </c>
      <c r="K116" s="203">
        <v>12</v>
      </c>
      <c r="L116" s="197">
        <v>6</v>
      </c>
    </row>
    <row r="117" spans="2:12" ht="15.75" customHeight="1" x14ac:dyDescent="0.2">
      <c r="B117" s="178" t="s">
        <v>391</v>
      </c>
      <c r="C117" s="212">
        <v>1687</v>
      </c>
      <c r="D117" s="216">
        <f t="shared" si="4"/>
        <v>0</v>
      </c>
      <c r="E117" s="220">
        <f t="shared" si="3"/>
        <v>1687</v>
      </c>
      <c r="F117" s="184">
        <v>155</v>
      </c>
      <c r="G117" s="193" t="s">
        <v>83</v>
      </c>
      <c r="H117" s="197">
        <v>5</v>
      </c>
      <c r="I117" s="203">
        <v>2</v>
      </c>
      <c r="J117" s="197">
        <v>2</v>
      </c>
      <c r="K117" s="203">
        <v>12</v>
      </c>
      <c r="L117" s="197">
        <v>8</v>
      </c>
    </row>
    <row r="118" spans="2:12" ht="15.75" customHeight="1" x14ac:dyDescent="0.2">
      <c r="B118" s="178" t="s">
        <v>392</v>
      </c>
      <c r="C118" s="212">
        <v>1987</v>
      </c>
      <c r="D118" s="216">
        <f t="shared" si="4"/>
        <v>0</v>
      </c>
      <c r="E118" s="220">
        <f t="shared" si="3"/>
        <v>1987</v>
      </c>
      <c r="F118" s="184">
        <v>174</v>
      </c>
      <c r="G118" s="193" t="s">
        <v>83</v>
      </c>
      <c r="H118" s="197">
        <v>6</v>
      </c>
      <c r="I118" s="203">
        <v>2</v>
      </c>
      <c r="J118" s="197">
        <v>2</v>
      </c>
      <c r="K118" s="203">
        <v>12</v>
      </c>
      <c r="L118" s="197">
        <v>10</v>
      </c>
    </row>
    <row r="119" spans="2:12" ht="15.75" customHeight="1" x14ac:dyDescent="0.2">
      <c r="B119" s="178" t="s">
        <v>393</v>
      </c>
      <c r="C119" s="212">
        <v>2287</v>
      </c>
      <c r="D119" s="216">
        <f t="shared" si="4"/>
        <v>0</v>
      </c>
      <c r="E119" s="220">
        <f t="shared" si="3"/>
        <v>2287</v>
      </c>
      <c r="F119" s="184">
        <v>147</v>
      </c>
      <c r="G119" s="193" t="s">
        <v>83</v>
      </c>
      <c r="H119" s="197">
        <v>7</v>
      </c>
      <c r="I119" s="203">
        <v>2</v>
      </c>
      <c r="J119" s="197">
        <v>2</v>
      </c>
      <c r="K119" s="203">
        <v>12</v>
      </c>
      <c r="L119" s="197">
        <v>12</v>
      </c>
    </row>
    <row r="120" spans="2:12" ht="15.75" customHeight="1" thickBot="1" x14ac:dyDescent="0.25">
      <c r="B120" s="178" t="s">
        <v>394</v>
      </c>
      <c r="C120" s="212">
        <v>2590</v>
      </c>
      <c r="D120" s="216">
        <f t="shared" si="4"/>
        <v>0</v>
      </c>
      <c r="E120" s="220">
        <f t="shared" si="3"/>
        <v>2590</v>
      </c>
      <c r="F120" s="184">
        <v>125</v>
      </c>
      <c r="G120" s="193" t="s">
        <v>83</v>
      </c>
      <c r="H120" s="197">
        <v>8</v>
      </c>
      <c r="I120" s="203">
        <v>2</v>
      </c>
      <c r="J120" s="197">
        <v>2</v>
      </c>
      <c r="K120" s="203">
        <v>12</v>
      </c>
      <c r="L120" s="197">
        <v>14</v>
      </c>
    </row>
    <row r="121" spans="2:12" ht="15.75" customHeight="1" x14ac:dyDescent="0.2">
      <c r="B121" s="177" t="s">
        <v>455</v>
      </c>
      <c r="C121" s="214">
        <v>1152</v>
      </c>
      <c r="D121" s="218">
        <f t="shared" si="4"/>
        <v>0</v>
      </c>
      <c r="E121" s="222">
        <f t="shared" si="3"/>
        <v>1152</v>
      </c>
      <c r="F121" s="186">
        <v>90</v>
      </c>
      <c r="G121" s="209" t="s">
        <v>83</v>
      </c>
      <c r="H121" s="200">
        <v>3</v>
      </c>
      <c r="I121" s="206">
        <v>4</v>
      </c>
      <c r="J121" s="200">
        <v>2</v>
      </c>
      <c r="K121" s="206">
        <v>12</v>
      </c>
      <c r="L121" s="200">
        <v>4</v>
      </c>
    </row>
    <row r="122" spans="2:12" ht="15.75" customHeight="1" x14ac:dyDescent="0.2">
      <c r="B122" s="178" t="s">
        <v>456</v>
      </c>
      <c r="C122" s="212">
        <v>1477</v>
      </c>
      <c r="D122" s="216">
        <f t="shared" si="4"/>
        <v>0</v>
      </c>
      <c r="E122" s="220">
        <f t="shared" si="3"/>
        <v>1477</v>
      </c>
      <c r="F122" s="184">
        <v>125</v>
      </c>
      <c r="G122" s="193" t="s">
        <v>83</v>
      </c>
      <c r="H122" s="197">
        <v>4</v>
      </c>
      <c r="I122" s="203">
        <v>4</v>
      </c>
      <c r="J122" s="197">
        <v>2</v>
      </c>
      <c r="K122" s="203">
        <v>12</v>
      </c>
      <c r="L122" s="197">
        <v>6</v>
      </c>
    </row>
    <row r="123" spans="2:12" ht="15.75" customHeight="1" x14ac:dyDescent="0.2">
      <c r="B123" s="178" t="s">
        <v>457</v>
      </c>
      <c r="C123" s="212">
        <v>1806</v>
      </c>
      <c r="D123" s="216">
        <f t="shared" si="4"/>
        <v>0</v>
      </c>
      <c r="E123" s="220">
        <f t="shared" si="3"/>
        <v>1806</v>
      </c>
      <c r="F123" s="184">
        <v>155</v>
      </c>
      <c r="G123" s="193" t="s">
        <v>83</v>
      </c>
      <c r="H123" s="197">
        <v>5</v>
      </c>
      <c r="I123" s="203">
        <v>4</v>
      </c>
      <c r="J123" s="197">
        <v>2</v>
      </c>
      <c r="K123" s="203">
        <v>12</v>
      </c>
      <c r="L123" s="197">
        <v>8</v>
      </c>
    </row>
    <row r="124" spans="2:12" ht="15.75" customHeight="1" x14ac:dyDescent="0.2">
      <c r="B124" s="178" t="s">
        <v>458</v>
      </c>
      <c r="C124" s="212">
        <v>2130</v>
      </c>
      <c r="D124" s="216">
        <f t="shared" si="4"/>
        <v>0</v>
      </c>
      <c r="E124" s="220">
        <f t="shared" ref="E124:E143" si="5">ROUNDUP(C124-C124*D124,0)</f>
        <v>2130</v>
      </c>
      <c r="F124" s="184">
        <v>185</v>
      </c>
      <c r="G124" s="193" t="s">
        <v>83</v>
      </c>
      <c r="H124" s="197">
        <v>6</v>
      </c>
      <c r="I124" s="203">
        <v>4</v>
      </c>
      <c r="J124" s="197">
        <v>2</v>
      </c>
      <c r="K124" s="203">
        <v>12</v>
      </c>
      <c r="L124" s="197">
        <v>10</v>
      </c>
    </row>
    <row r="125" spans="2:12" ht="15.75" customHeight="1" x14ac:dyDescent="0.2">
      <c r="B125" s="178" t="s">
        <v>459</v>
      </c>
      <c r="C125" s="212">
        <v>2455</v>
      </c>
      <c r="D125" s="216">
        <f t="shared" si="4"/>
        <v>0</v>
      </c>
      <c r="E125" s="220">
        <f t="shared" si="5"/>
        <v>2455</v>
      </c>
      <c r="F125" s="184">
        <v>215</v>
      </c>
      <c r="G125" s="193" t="s">
        <v>83</v>
      </c>
      <c r="H125" s="197">
        <v>7</v>
      </c>
      <c r="I125" s="203">
        <v>4</v>
      </c>
      <c r="J125" s="197">
        <v>2</v>
      </c>
      <c r="K125" s="203">
        <v>12</v>
      </c>
      <c r="L125" s="197">
        <v>12</v>
      </c>
    </row>
    <row r="126" spans="2:12" ht="15.75" customHeight="1" x14ac:dyDescent="0.2">
      <c r="B126" s="178" t="s">
        <v>460</v>
      </c>
      <c r="C126" s="212">
        <v>2783</v>
      </c>
      <c r="D126" s="216">
        <f t="shared" si="4"/>
        <v>0</v>
      </c>
      <c r="E126" s="220">
        <f t="shared" si="5"/>
        <v>2783</v>
      </c>
      <c r="F126" s="184">
        <v>250</v>
      </c>
      <c r="G126" s="193" t="s">
        <v>83</v>
      </c>
      <c r="H126" s="197">
        <v>8</v>
      </c>
      <c r="I126" s="203">
        <v>4</v>
      </c>
      <c r="J126" s="197">
        <v>2</v>
      </c>
      <c r="K126" s="203">
        <v>12</v>
      </c>
      <c r="L126" s="197">
        <v>14</v>
      </c>
    </row>
    <row r="127" spans="2:12" ht="15.75" customHeight="1" x14ac:dyDescent="0.2">
      <c r="B127" s="178" t="s">
        <v>461</v>
      </c>
      <c r="C127" s="212">
        <v>3095</v>
      </c>
      <c r="D127" s="216">
        <f t="shared" si="4"/>
        <v>0</v>
      </c>
      <c r="E127" s="220">
        <f t="shared" si="5"/>
        <v>3095</v>
      </c>
      <c r="F127" s="184">
        <v>280</v>
      </c>
      <c r="G127" s="193" t="s">
        <v>83</v>
      </c>
      <c r="H127" s="197">
        <v>9</v>
      </c>
      <c r="I127" s="203">
        <v>4</v>
      </c>
      <c r="J127" s="197">
        <v>2</v>
      </c>
      <c r="K127" s="203">
        <v>12</v>
      </c>
      <c r="L127" s="197">
        <v>16</v>
      </c>
    </row>
    <row r="128" spans="2:12" ht="15.75" customHeight="1" thickBot="1" x14ac:dyDescent="0.25">
      <c r="B128" s="179" t="s">
        <v>462</v>
      </c>
      <c r="C128" s="213">
        <v>3424</v>
      </c>
      <c r="D128" s="217">
        <f t="shared" si="4"/>
        <v>0</v>
      </c>
      <c r="E128" s="221">
        <f t="shared" si="5"/>
        <v>3424</v>
      </c>
      <c r="F128" s="185">
        <v>310</v>
      </c>
      <c r="G128" s="223" t="s">
        <v>83</v>
      </c>
      <c r="H128" s="198">
        <v>10</v>
      </c>
      <c r="I128" s="204">
        <v>4</v>
      </c>
      <c r="J128" s="198">
        <v>2</v>
      </c>
      <c r="K128" s="204">
        <v>12</v>
      </c>
      <c r="L128" s="198">
        <v>18</v>
      </c>
    </row>
    <row r="129" spans="2:12" ht="15.75" customHeight="1" x14ac:dyDescent="0.2">
      <c r="B129" s="180" t="s">
        <v>395</v>
      </c>
      <c r="C129" s="211">
        <v>1166</v>
      </c>
      <c r="D129" s="215">
        <f t="shared" si="4"/>
        <v>0</v>
      </c>
      <c r="E129" s="219">
        <f t="shared" si="5"/>
        <v>1166</v>
      </c>
      <c r="F129" s="183">
        <v>75</v>
      </c>
      <c r="G129" s="193" t="s">
        <v>83</v>
      </c>
      <c r="H129" s="196">
        <v>3</v>
      </c>
      <c r="I129" s="202">
        <v>2</v>
      </c>
      <c r="J129" s="196">
        <v>2</v>
      </c>
      <c r="K129" s="202">
        <v>12</v>
      </c>
      <c r="L129" s="196">
        <v>4</v>
      </c>
    </row>
    <row r="130" spans="2:12" ht="15.75" customHeight="1" x14ac:dyDescent="0.2">
      <c r="B130" s="178" t="s">
        <v>396</v>
      </c>
      <c r="C130" s="212">
        <v>1494</v>
      </c>
      <c r="D130" s="216">
        <f t="shared" si="4"/>
        <v>0</v>
      </c>
      <c r="E130" s="220">
        <f t="shared" si="5"/>
        <v>1494</v>
      </c>
      <c r="F130" s="184">
        <v>100</v>
      </c>
      <c r="G130" s="193" t="s">
        <v>83</v>
      </c>
      <c r="H130" s="197">
        <v>4</v>
      </c>
      <c r="I130" s="203">
        <v>2</v>
      </c>
      <c r="J130" s="197">
        <v>2</v>
      </c>
      <c r="K130" s="203">
        <v>12</v>
      </c>
      <c r="L130" s="197">
        <v>6</v>
      </c>
    </row>
    <row r="131" spans="2:12" ht="15.75" customHeight="1" x14ac:dyDescent="0.2">
      <c r="B131" s="178" t="s">
        <v>397</v>
      </c>
      <c r="C131" s="212">
        <v>1824</v>
      </c>
      <c r="D131" s="216">
        <f t="shared" si="4"/>
        <v>0</v>
      </c>
      <c r="E131" s="220">
        <f t="shared" si="5"/>
        <v>1824</v>
      </c>
      <c r="F131" s="184">
        <v>125</v>
      </c>
      <c r="G131" s="193" t="s">
        <v>83</v>
      </c>
      <c r="H131" s="197">
        <v>5</v>
      </c>
      <c r="I131" s="203">
        <v>2</v>
      </c>
      <c r="J131" s="197">
        <v>2</v>
      </c>
      <c r="K131" s="203">
        <v>12</v>
      </c>
      <c r="L131" s="197">
        <v>8</v>
      </c>
    </row>
    <row r="132" spans="2:12" ht="15.75" customHeight="1" x14ac:dyDescent="0.2">
      <c r="B132" s="178" t="s">
        <v>398</v>
      </c>
      <c r="C132" s="212">
        <v>2152</v>
      </c>
      <c r="D132" s="216">
        <f t="shared" si="4"/>
        <v>0</v>
      </c>
      <c r="E132" s="220">
        <f t="shared" si="5"/>
        <v>2152</v>
      </c>
      <c r="F132" s="184">
        <v>150</v>
      </c>
      <c r="G132" s="193" t="s">
        <v>83</v>
      </c>
      <c r="H132" s="197">
        <v>6</v>
      </c>
      <c r="I132" s="203">
        <v>2</v>
      </c>
      <c r="J132" s="197">
        <v>2</v>
      </c>
      <c r="K132" s="203">
        <v>12</v>
      </c>
      <c r="L132" s="197">
        <v>10</v>
      </c>
    </row>
    <row r="133" spans="2:12" ht="15.75" customHeight="1" x14ac:dyDescent="0.2">
      <c r="B133" s="178" t="s">
        <v>399</v>
      </c>
      <c r="C133" s="212">
        <v>2480</v>
      </c>
      <c r="D133" s="216">
        <f t="shared" si="4"/>
        <v>0</v>
      </c>
      <c r="E133" s="220">
        <f t="shared" si="5"/>
        <v>2480</v>
      </c>
      <c r="F133" s="184">
        <v>147</v>
      </c>
      <c r="G133" s="193" t="s">
        <v>83</v>
      </c>
      <c r="H133" s="197">
        <v>7</v>
      </c>
      <c r="I133" s="203">
        <v>2</v>
      </c>
      <c r="J133" s="197">
        <v>2</v>
      </c>
      <c r="K133" s="203">
        <v>12</v>
      </c>
      <c r="L133" s="197">
        <v>12</v>
      </c>
    </row>
    <row r="134" spans="2:12" ht="15.75" customHeight="1" thickBot="1" x14ac:dyDescent="0.25">
      <c r="B134" s="178" t="s">
        <v>400</v>
      </c>
      <c r="C134" s="212">
        <v>2810</v>
      </c>
      <c r="D134" s="216">
        <f t="shared" si="4"/>
        <v>0</v>
      </c>
      <c r="E134" s="220">
        <f t="shared" si="5"/>
        <v>2810</v>
      </c>
      <c r="F134" s="184">
        <v>125</v>
      </c>
      <c r="G134" s="193" t="s">
        <v>83</v>
      </c>
      <c r="H134" s="197">
        <v>8</v>
      </c>
      <c r="I134" s="203">
        <v>2</v>
      </c>
      <c r="J134" s="197">
        <v>2</v>
      </c>
      <c r="K134" s="203">
        <v>12</v>
      </c>
      <c r="L134" s="197">
        <v>14</v>
      </c>
    </row>
    <row r="135" spans="2:12" ht="15.75" customHeight="1" x14ac:dyDescent="0.2">
      <c r="B135" s="177" t="s">
        <v>463</v>
      </c>
      <c r="C135" s="214">
        <v>1235</v>
      </c>
      <c r="D135" s="218">
        <f t="shared" si="4"/>
        <v>0</v>
      </c>
      <c r="E135" s="222">
        <f t="shared" si="5"/>
        <v>1235</v>
      </c>
      <c r="F135" s="186">
        <v>75</v>
      </c>
      <c r="G135" s="209" t="s">
        <v>83</v>
      </c>
      <c r="H135" s="200">
        <v>3</v>
      </c>
      <c r="I135" s="206">
        <v>4</v>
      </c>
      <c r="J135" s="200">
        <v>2</v>
      </c>
      <c r="K135" s="206">
        <v>12</v>
      </c>
      <c r="L135" s="200">
        <v>4</v>
      </c>
    </row>
    <row r="136" spans="2:12" ht="15.75" customHeight="1" x14ac:dyDescent="0.2">
      <c r="B136" s="178" t="s">
        <v>464</v>
      </c>
      <c r="C136" s="212">
        <v>1587</v>
      </c>
      <c r="D136" s="216">
        <f t="shared" si="4"/>
        <v>0</v>
      </c>
      <c r="E136" s="220">
        <f t="shared" si="5"/>
        <v>1587</v>
      </c>
      <c r="F136" s="184">
        <v>100</v>
      </c>
      <c r="G136" s="193" t="s">
        <v>83</v>
      </c>
      <c r="H136" s="197">
        <v>4</v>
      </c>
      <c r="I136" s="203">
        <v>4</v>
      </c>
      <c r="J136" s="197">
        <v>2</v>
      </c>
      <c r="K136" s="203">
        <v>12</v>
      </c>
      <c r="L136" s="197">
        <v>6</v>
      </c>
    </row>
    <row r="137" spans="2:12" ht="15.75" customHeight="1" x14ac:dyDescent="0.2">
      <c r="B137" s="178" t="s">
        <v>465</v>
      </c>
      <c r="C137" s="212">
        <v>1943</v>
      </c>
      <c r="D137" s="216">
        <f t="shared" si="4"/>
        <v>0</v>
      </c>
      <c r="E137" s="220">
        <f t="shared" si="5"/>
        <v>1943</v>
      </c>
      <c r="F137" s="184">
        <v>150</v>
      </c>
      <c r="G137" s="193" t="s">
        <v>83</v>
      </c>
      <c r="H137" s="197">
        <v>5</v>
      </c>
      <c r="I137" s="203">
        <v>4</v>
      </c>
      <c r="J137" s="197">
        <v>2</v>
      </c>
      <c r="K137" s="203">
        <v>12</v>
      </c>
      <c r="L137" s="197">
        <v>8</v>
      </c>
    </row>
    <row r="138" spans="2:12" ht="15.75" customHeight="1" x14ac:dyDescent="0.2">
      <c r="B138" s="178" t="s">
        <v>466</v>
      </c>
      <c r="C138" s="212">
        <v>2295</v>
      </c>
      <c r="D138" s="216">
        <f t="shared" si="4"/>
        <v>0</v>
      </c>
      <c r="E138" s="220">
        <f t="shared" si="5"/>
        <v>2295</v>
      </c>
      <c r="F138" s="184">
        <v>147</v>
      </c>
      <c r="G138" s="193" t="s">
        <v>83</v>
      </c>
      <c r="H138" s="197">
        <v>6</v>
      </c>
      <c r="I138" s="203">
        <v>4</v>
      </c>
      <c r="J138" s="197">
        <v>2</v>
      </c>
      <c r="K138" s="203">
        <v>12</v>
      </c>
      <c r="L138" s="197">
        <v>10</v>
      </c>
    </row>
    <row r="139" spans="2:12" ht="15.75" customHeight="1" x14ac:dyDescent="0.2">
      <c r="B139" s="178" t="s">
        <v>467</v>
      </c>
      <c r="C139" s="212">
        <v>2647</v>
      </c>
      <c r="D139" s="216">
        <f t="shared" si="4"/>
        <v>0</v>
      </c>
      <c r="E139" s="220">
        <f t="shared" si="5"/>
        <v>2647</v>
      </c>
      <c r="F139" s="184">
        <v>125</v>
      </c>
      <c r="G139" s="193" t="s">
        <v>83</v>
      </c>
      <c r="H139" s="197">
        <v>7</v>
      </c>
      <c r="I139" s="203">
        <v>4</v>
      </c>
      <c r="J139" s="197">
        <v>2</v>
      </c>
      <c r="K139" s="203">
        <v>12</v>
      </c>
      <c r="L139" s="197">
        <v>12</v>
      </c>
    </row>
    <row r="140" spans="2:12" ht="15.75" customHeight="1" x14ac:dyDescent="0.2">
      <c r="B140" s="178" t="s">
        <v>468</v>
      </c>
      <c r="C140" s="212">
        <v>3003</v>
      </c>
      <c r="D140" s="216">
        <f t="shared" si="4"/>
        <v>0</v>
      </c>
      <c r="E140" s="220">
        <f t="shared" si="5"/>
        <v>3003</v>
      </c>
      <c r="F140" s="184">
        <v>225</v>
      </c>
      <c r="G140" s="193" t="s">
        <v>83</v>
      </c>
      <c r="H140" s="197">
        <v>8</v>
      </c>
      <c r="I140" s="203">
        <v>4</v>
      </c>
      <c r="J140" s="197">
        <v>2</v>
      </c>
      <c r="K140" s="203">
        <v>12</v>
      </c>
      <c r="L140" s="197">
        <v>14</v>
      </c>
    </row>
    <row r="141" spans="2:12" ht="15.75" customHeight="1" x14ac:dyDescent="0.2">
      <c r="B141" s="178" t="s">
        <v>469</v>
      </c>
      <c r="C141" s="212">
        <v>3342</v>
      </c>
      <c r="D141" s="216">
        <f t="shared" si="4"/>
        <v>0</v>
      </c>
      <c r="E141" s="220">
        <f t="shared" si="5"/>
        <v>3342</v>
      </c>
      <c r="F141" s="184">
        <v>250</v>
      </c>
      <c r="G141" s="193" t="s">
        <v>83</v>
      </c>
      <c r="H141" s="197">
        <v>9</v>
      </c>
      <c r="I141" s="203">
        <v>4</v>
      </c>
      <c r="J141" s="197">
        <v>2</v>
      </c>
      <c r="K141" s="203">
        <v>12</v>
      </c>
      <c r="L141" s="197">
        <v>16</v>
      </c>
    </row>
    <row r="142" spans="2:12" ht="15.75" customHeight="1" thickBot="1" x14ac:dyDescent="0.25">
      <c r="B142" s="179" t="s">
        <v>470</v>
      </c>
      <c r="C142" s="213">
        <v>3699</v>
      </c>
      <c r="D142" s="217">
        <f t="shared" si="4"/>
        <v>0</v>
      </c>
      <c r="E142" s="221">
        <f t="shared" si="5"/>
        <v>3699</v>
      </c>
      <c r="F142" s="185">
        <v>250</v>
      </c>
      <c r="G142" s="194" t="s">
        <v>83</v>
      </c>
      <c r="H142" s="198">
        <v>10</v>
      </c>
      <c r="I142" s="204">
        <v>4</v>
      </c>
      <c r="J142" s="198">
        <v>2</v>
      </c>
      <c r="K142" s="204">
        <v>12</v>
      </c>
      <c r="L142" s="198">
        <v>18</v>
      </c>
    </row>
    <row r="143" spans="2:12" ht="15" hidden="1" thickBot="1" x14ac:dyDescent="0.25">
      <c r="B143" s="187" t="s">
        <v>471</v>
      </c>
      <c r="C143" s="189" t="e">
        <f>SUM(#REF!)</f>
        <v>#REF!</v>
      </c>
      <c r="D143" s="190">
        <f t="shared" si="4"/>
        <v>0</v>
      </c>
      <c r="E143" s="191" t="e">
        <f t="shared" si="5"/>
        <v>#REF!</v>
      </c>
      <c r="F143" s="181">
        <v>250</v>
      </c>
      <c r="G143" s="188" t="s">
        <v>85</v>
      </c>
      <c r="H143" s="71">
        <v>11</v>
      </c>
      <c r="I143" s="71">
        <v>4</v>
      </c>
      <c r="J143" s="71">
        <v>2</v>
      </c>
      <c r="K143" s="71">
        <v>12</v>
      </c>
      <c r="L143" s="71">
        <v>20</v>
      </c>
    </row>
  </sheetData>
  <mergeCells count="1">
    <mergeCell ref="B1:L1"/>
  </mergeCells>
  <pageMargins left="0.17" right="0.17" top="0.37" bottom="0.75" header="0.21" footer="0.3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pane ySplit="2" topLeftCell="A3" activePane="bottomLeft" state="frozen"/>
      <selection pane="bottomLeft" activeCell="K3" sqref="K3"/>
    </sheetView>
  </sheetViews>
  <sheetFormatPr defaultColWidth="9.140625" defaultRowHeight="14.25" x14ac:dyDescent="0.2"/>
  <cols>
    <col min="1" max="1" width="3.28515625" style="19" customWidth="1"/>
    <col min="2" max="2" width="33" style="20" customWidth="1"/>
    <col min="3" max="3" width="10" style="20" customWidth="1"/>
    <col min="4" max="8" width="11.5703125" style="19" customWidth="1"/>
    <col min="9" max="9" width="10.7109375" style="19" bestFit="1" customWidth="1"/>
    <col min="10" max="12" width="11.5703125" style="19" customWidth="1"/>
    <col min="13" max="13" width="10.7109375" style="19" bestFit="1" customWidth="1"/>
    <col min="14" max="15" width="11.5703125" style="19" customWidth="1"/>
    <col min="16" max="16" width="11.5703125" style="19" hidden="1" customWidth="1"/>
    <col min="17" max="17" width="11.5703125" style="19" customWidth="1"/>
    <col min="18" max="18" width="9.140625" style="19"/>
    <col min="19" max="19" width="10.7109375" style="19" bestFit="1" customWidth="1"/>
    <col min="20" max="16384" width="9.140625" style="19"/>
  </cols>
  <sheetData>
    <row r="1" spans="1:19" s="11" customFormat="1" ht="15" customHeight="1" x14ac:dyDescent="0.2">
      <c r="A1" s="397" t="s">
        <v>17</v>
      </c>
      <c r="B1" s="398"/>
      <c r="C1" s="399"/>
      <c r="D1" s="10">
        <v>300</v>
      </c>
      <c r="E1" s="10">
        <v>400</v>
      </c>
      <c r="F1" s="10">
        <v>500</v>
      </c>
      <c r="G1" s="10">
        <v>510</v>
      </c>
      <c r="H1" s="10">
        <v>600</v>
      </c>
      <c r="I1" s="10">
        <v>615</v>
      </c>
      <c r="J1" s="10">
        <v>700</v>
      </c>
      <c r="K1" s="10">
        <v>765</v>
      </c>
      <c r="L1" s="10">
        <v>800</v>
      </c>
      <c r="M1" s="10">
        <v>825</v>
      </c>
      <c r="N1" s="10">
        <v>900</v>
      </c>
      <c r="O1" s="10">
        <v>1000</v>
      </c>
      <c r="P1" s="10">
        <v>1050</v>
      </c>
      <c r="Q1" s="10">
        <v>1100</v>
      </c>
    </row>
    <row r="2" spans="1:19" s="16" customFormat="1" ht="33.75" x14ac:dyDescent="0.15">
      <c r="A2" s="12" t="s">
        <v>4</v>
      </c>
      <c r="B2" s="13" t="s">
        <v>5</v>
      </c>
      <c r="C2" s="14" t="s">
        <v>6</v>
      </c>
      <c r="D2" s="15" t="s">
        <v>18</v>
      </c>
      <c r="E2" s="15" t="s">
        <v>18</v>
      </c>
      <c r="F2" s="15" t="s">
        <v>18</v>
      </c>
      <c r="G2" s="15" t="s">
        <v>18</v>
      </c>
      <c r="H2" s="15" t="s">
        <v>18</v>
      </c>
      <c r="I2" s="15" t="s">
        <v>18</v>
      </c>
      <c r="J2" s="15" t="s">
        <v>18</v>
      </c>
      <c r="K2" s="15" t="s">
        <v>18</v>
      </c>
      <c r="L2" s="15" t="s">
        <v>18</v>
      </c>
      <c r="M2" s="15" t="s">
        <v>18</v>
      </c>
      <c r="N2" s="15" t="s">
        <v>18</v>
      </c>
      <c r="O2" s="15" t="s">
        <v>18</v>
      </c>
      <c r="P2" s="15" t="s">
        <v>18</v>
      </c>
      <c r="Q2" s="15" t="s">
        <v>18</v>
      </c>
    </row>
    <row r="3" spans="1:19" x14ac:dyDescent="0.2">
      <c r="A3" s="3">
        <v>1</v>
      </c>
      <c r="B3" s="17" t="s">
        <v>225</v>
      </c>
      <c r="C3" s="4" t="s">
        <v>15</v>
      </c>
      <c r="D3" s="18">
        <f>Комплектующие!$C76*2+Комплектующие!$C$41*3+Комплектующие!$C$53*2+Комплектующие!$C$9*10+Комплектующие!$C$10*2+Комплектующие!$C$8*4</f>
        <v>1241</v>
      </c>
      <c r="E3" s="18">
        <f>Комплектующие!$C76*2+Комплектующие!$C$42*3+Комплектующие!$C$54*2+Комплектующие!$C$9*10+Комплектующие!$C$10*2+Комплектующие!$C$8*4</f>
        <v>1293</v>
      </c>
      <c r="F3" s="18">
        <f>Комплектующие!$C76*2+Комплектующие!$C$43*3+Комплектующие!$C$55*2+Комплектующие!$C$9*10+Комплектующие!$C$10*2+Комплектующие!$C$8*4</f>
        <v>1350</v>
      </c>
      <c r="G3" s="18">
        <f>Комплектующие!$C76*2+Комплектующие!$C$44*3+Комплектующие!$C$56*2+Комплектующие!$C$9*10+Комплектующие!$C$10*2+Комплектующие!$C$8*4</f>
        <v>1359</v>
      </c>
      <c r="H3" s="18">
        <f>Комплектующие!$C76*2+Комплектующие!$C$45*3+Комплектующие!$C$57*2+Комплектующие!$C$9*10+Комплектующие!$C$10*2+Комплектующие!$C$8*4</f>
        <v>1404</v>
      </c>
      <c r="I3" s="18">
        <f>Комплектующие!$C76*2+Комплектующие!$C$46*3+Комплектующие!$C$58*2+Комплектующие!$C$9*10+Комплектующие!$C$10*2+Комплектующие!$C$8*4</f>
        <v>1416</v>
      </c>
      <c r="J3" s="18">
        <f>Комплектующие!$C76*2+Комплектующие!$C$47*3+Комплектующие!$C$59*2+Комплектующие!$C$9*10+Комплектующие!$C$10*2+Комплектующие!$C$8*4</f>
        <v>1456</v>
      </c>
      <c r="K3" s="18">
        <f>Комплектующие!$C76*2+Комплектующие!$C$48*3+Комплектующие!$C$60*2+Комплектующие!$C$9*10+Комплектующие!$C$10*2+Комплектующие!$C$8*4</f>
        <v>1494</v>
      </c>
      <c r="L3" s="18">
        <f>Комплектующие!$C76*2+Комплектующие!$C$49*3+Комплектующие!$C$61*2+Комплектующие!$C$9*10+Комплектующие!$C$10*2+Комплектующие!$C$8*4</f>
        <v>1513</v>
      </c>
      <c r="M3" s="18">
        <f>Комплектующие!$C76*2+Комплектующие!$C$49*3+Комплектующие!$C$61*2+Комплектующие!$C$9*10+Комплектующие!$C$10*2+Комплектующие!$C$8*4</f>
        <v>1513</v>
      </c>
      <c r="N3" s="18">
        <f>Комплектующие!$C76*2+Комплектующие!$C$50*3+Комплектующие!$C$62*2+Комплектующие!$C$9*10+Комплектующие!$C$10*2+Комплектующие!$C$8*4</f>
        <v>1567</v>
      </c>
      <c r="O3" s="18">
        <f>Комплектующие!$C76*2+Комплектующие!$C$51*3+Комплектующие!$C$63*2+Комплектующие!$C$9*10+Комплектующие!$C$10*2+Комплектующие!$C$8*4</f>
        <v>1619</v>
      </c>
      <c r="P3" s="18">
        <f>Комплектующие!$C76*2+Комплектующие!$C$52*3+Комплектующие!$C$64*2+Комплектующие!$C$9*10+Комплектующие!$C$10*2+Комплектующие!$C$8*4</f>
        <v>1678</v>
      </c>
      <c r="Q3" s="18">
        <f>Комплектующие!$C76*2+Комплектующие!$C$52*3+Комплектующие!$C$64*2+Комплектующие!$C$9*10+Комплектующие!$C$10*2+Комплектующие!$C$8*4</f>
        <v>1678</v>
      </c>
      <c r="R3" s="68"/>
      <c r="S3" s="18">
        <v>1214</v>
      </c>
    </row>
    <row r="4" spans="1:19" x14ac:dyDescent="0.2">
      <c r="A4" s="3">
        <v>2</v>
      </c>
      <c r="B4" s="17" t="s">
        <v>185</v>
      </c>
      <c r="C4" s="4" t="s">
        <v>15</v>
      </c>
      <c r="D4" s="18">
        <f>Комплектующие!C77*2+Комплектующие!C$41*3+Комплектующие!C$53*2+Комплектующие!C$9*10+Комплектующие!C$10*2+Комплектующие!C$8*4</f>
        <v>1283</v>
      </c>
      <c r="E4" s="18">
        <f>Комплектующие!$C77*2+Комплектующие!$C$42*3+Комплектующие!$C$54*2+Комплектующие!$C$9*10+Комплектующие!$C$10*2+Комплектующие!$C$8*4</f>
        <v>1335</v>
      </c>
      <c r="F4" s="18">
        <f>Комплектующие!$C77*2+Комплектующие!$C$43*3+Комплектующие!$C$55*2+Комплектующие!$C$9*10+Комплектующие!$C$10*2+Комплектующие!$C$8*4</f>
        <v>1392</v>
      </c>
      <c r="G4" s="18">
        <f>Комплектующие!$C77*2+Комплектующие!$C$44*3+Комплектующие!$C$56*2+Комплектующие!$C$9*10+Комплектующие!$C$10*2+Комплектующие!$C$8*4</f>
        <v>1401</v>
      </c>
      <c r="H4" s="18">
        <f>Комплектующие!$C77*2+Комплектующие!$C$45*3+Комплектующие!$C$57*2+Комплектующие!$C$9*10+Комплектующие!$C$10*2+Комплектующие!$C$8*4</f>
        <v>1446</v>
      </c>
      <c r="I4" s="18">
        <f>Комплектующие!$C77*2+Комплектующие!$C$46*3+Комплектующие!$C$58*2+Комплектующие!$C$9*10+Комплектующие!$C$10*2+Комплектующие!$C$8*4</f>
        <v>1458</v>
      </c>
      <c r="J4" s="18">
        <f>Комплектующие!$C77*2+Комплектующие!$C$47*3+Комплектующие!$C$59*2+Комплектующие!$C$9*10+Комплектующие!$C$10*2+Комплектующие!$C$8*4</f>
        <v>1498</v>
      </c>
      <c r="K4" s="18">
        <f>Комплектующие!$C77*2+Комплектующие!$C$48*3+Комплектующие!$C$60*2+Комплектующие!$C$9*10+Комплектующие!$C$10*2+Комплектующие!$C$8*4</f>
        <v>1536</v>
      </c>
      <c r="L4" s="18">
        <f>Комплектующие!$C77*2+Комплектующие!$C$49*3+Комплектующие!$C$61*2+Комплектующие!$C$9*10+Комплектующие!$C$10*2+Комплектующие!$C$8*4</f>
        <v>1555</v>
      </c>
      <c r="M4" s="18">
        <v>1249</v>
      </c>
      <c r="N4" s="18">
        <f>Комплектующие!$C77*2+Комплектующие!$C$50*3+Комплектующие!$C$62*2+Комплектующие!$C$9*10+Комплектующие!$C$10*2+Комплектующие!$C$8*4</f>
        <v>1609</v>
      </c>
      <c r="O4" s="18">
        <f>Комплектующие!$C77*2+Комплектующие!$C$51*3+Комплектующие!$C$63*2+Комплектующие!$C$9*10+Комплектующие!$C$10*2+Комплектующие!$C$8*4</f>
        <v>1661</v>
      </c>
      <c r="P4" s="18">
        <f>Комплектующие!$C77*2+Комплектующие!$C$52*3+Комплектующие!$C$64*2+Комплектующие!$C$9*10+Комплектующие!$C$10*2+Комплектующие!$C$8*4</f>
        <v>1720</v>
      </c>
      <c r="Q4" s="18">
        <f>Комплектующие!$C77*2+Комплектующие!$C$52*3+Комплектующие!$C$64*2+Комплектующие!$C$9*10+Комплектующие!$C$10*2+Комплектующие!$C$8*4</f>
        <v>1720</v>
      </c>
      <c r="R4" s="68"/>
      <c r="S4" s="18">
        <v>1249</v>
      </c>
    </row>
    <row r="5" spans="1:19" x14ac:dyDescent="0.2">
      <c r="A5" s="3">
        <v>3</v>
      </c>
      <c r="B5" s="17" t="s">
        <v>186</v>
      </c>
      <c r="C5" s="4" t="s">
        <v>15</v>
      </c>
      <c r="D5" s="18">
        <f>Комплектующие!C78*2+Комплектующие!C$41*3+Комплектующие!C$53*2+Комплектующие!C$9*10+Комплектующие!C$10*2+Комплектующие!C$8*4</f>
        <v>1325</v>
      </c>
      <c r="E5" s="18">
        <f>Комплектующие!$C78*2+Комплектующие!$C$42*3+Комплектующие!$C$54*2+Комплектующие!$C$9*10+Комплектующие!$C$10*2+Комплектующие!$C$8*4</f>
        <v>1377</v>
      </c>
      <c r="F5" s="18">
        <f>Комплектующие!$C78*2+Комплектующие!$C$43*3+Комплектующие!$C$55*2+Комплектующие!$C$9*10+Комплектующие!$C$10*2+Комплектующие!$C$8*4</f>
        <v>1434</v>
      </c>
      <c r="G5" s="18">
        <f>Комплектующие!$C78*2+Комплектующие!$C$44*3+Комплектующие!$C$56*2+Комплектующие!$C$9*10+Комплектующие!$C$10*2+Комплектующие!$C$8*4</f>
        <v>1443</v>
      </c>
      <c r="H5" s="18">
        <f>Комплектующие!$C78*2+Комплектующие!$C$45*3+Комплектующие!$C$57*2+Комплектующие!$C$9*10+Комплектующие!$C$10*2+Комплектующие!$C$8*4</f>
        <v>1488</v>
      </c>
      <c r="I5" s="18">
        <f>Комплектующие!$C78*2+Комплектующие!$C$46*3+Комплектующие!$C$58*2+Комплектующие!$C$9*10+Комплектующие!$C$10*2+Комплектующие!$C$8*4</f>
        <v>1500</v>
      </c>
      <c r="J5" s="18">
        <f>Комплектующие!$C78*2+Комплектующие!$C$47*3+Комплектующие!$C$59*2+Комплектующие!$C$9*10+Комплектующие!$C$10*2+Комплектующие!$C$8*4</f>
        <v>1540</v>
      </c>
      <c r="K5" s="18">
        <f>Комплектующие!$C78*2+Комплектующие!$C$48*3+Комплектующие!$C$60*2+Комплектующие!$C$9*10+Комплектующие!$C$10*2+Комплектующие!$C$8*4</f>
        <v>1578</v>
      </c>
      <c r="L5" s="18">
        <f>Комплектующие!$C78*2+Комплектующие!$C$49*3+Комплектующие!$C$61*2+Комплектующие!$C$9*10+Комплектующие!$C$10*2+Комплектующие!$C$8*4</f>
        <v>1597</v>
      </c>
      <c r="M5" s="18">
        <v>1282</v>
      </c>
      <c r="N5" s="18">
        <f>Комплектующие!$C78*2+Комплектующие!$C$50*3+Комплектующие!$C$62*2+Комплектующие!$C$9*10+Комплектующие!$C$10*2+Комплектующие!$C$8*4</f>
        <v>1651</v>
      </c>
      <c r="O5" s="18">
        <f>Комплектующие!$C78*2+Комплектующие!$C$51*3+Комплектующие!$C$63*2+Комплектующие!$C$9*10+Комплектующие!$C$10*2+Комплектующие!$C$8*4</f>
        <v>1703</v>
      </c>
      <c r="P5" s="18">
        <f>Комплектующие!$C78*2+Комплектующие!$C$52*3+Комплектующие!$C$64*2+Комплектующие!$C$9*10+Комплектующие!$C$10*2+Комплектующие!$C$8*4</f>
        <v>1762</v>
      </c>
      <c r="Q5" s="18">
        <f>Комплектующие!$C78*2+Комплектующие!$C$52*3+Комплектующие!$C$64*2+Комплектующие!$C$9*10+Комплектующие!$C$10*2+Комплектующие!$C$8*4</f>
        <v>1762</v>
      </c>
      <c r="R5" s="68"/>
      <c r="S5" s="18">
        <v>1282</v>
      </c>
    </row>
    <row r="6" spans="1:19" x14ac:dyDescent="0.2">
      <c r="A6" s="3">
        <v>4</v>
      </c>
      <c r="B6" s="17" t="s">
        <v>187</v>
      </c>
      <c r="C6" s="4" t="s">
        <v>15</v>
      </c>
      <c r="D6" s="18">
        <f>Комплектующие!C79*2+Комплектующие!C$41*3+Комплектующие!C$53*2+Комплектующие!C$9*10+Комплектующие!C$10*2+Комплектующие!C$8*4</f>
        <v>1365</v>
      </c>
      <c r="E6" s="18">
        <f>Комплектующие!$C79*2+Комплектующие!$C$42*3+Комплектующие!$C$54*2+Комплектующие!$C$9*10+Комплектующие!$C$10*2+Комплектующие!$C$8*4</f>
        <v>1417</v>
      </c>
      <c r="F6" s="18">
        <f>Комплектующие!$C79*2+Комплектующие!$C$43*3+Комплектующие!$C$55*2+Комплектующие!$C$9*10+Комплектующие!$C$10*2+Комплектующие!$C$8*4</f>
        <v>1474</v>
      </c>
      <c r="G6" s="18">
        <f>Комплектующие!$C79*2+Комплектующие!$C$44*3+Комплектующие!$C$56*2+Комплектующие!$C$9*10+Комплектующие!$C$10*2+Комплектующие!$C$8*4</f>
        <v>1483</v>
      </c>
      <c r="H6" s="18">
        <f>Комплектующие!$C79*2+Комплектующие!$C$45*3+Комплектующие!$C$57*2+Комплектующие!$C$9*10+Комплектующие!$C$10*2+Комплектующие!$C$8*4</f>
        <v>1528</v>
      </c>
      <c r="I6" s="18">
        <f>Комплектующие!$C79*2+Комплектующие!$C$46*3+Комплектующие!$C$58*2+Комплектующие!$C$9*10+Комплектующие!$C$10*2+Комплектующие!$C$8*4</f>
        <v>1540</v>
      </c>
      <c r="J6" s="18">
        <f>Комплектующие!$C79*2+Комплектующие!$C$47*3+Комплектующие!$C$59*2+Комплектующие!$C$9*10+Комплектующие!$C$10*2+Комплектующие!$C$8*4</f>
        <v>1580</v>
      </c>
      <c r="K6" s="18">
        <f>Комплектующие!$C79*2+Комплектующие!$C$48*3+Комплектующие!$C$60*2+Комплектующие!$C$9*10+Комплектующие!$C$10*2+Комплектующие!$C$8*4</f>
        <v>1618</v>
      </c>
      <c r="L6" s="18">
        <f>Комплектующие!$C79*2+Комплектующие!$C$49*3+Комплектующие!$C$61*2+Комплектующие!$C$9*10+Комплектующие!$C$10*2+Комплектующие!$C$8*4</f>
        <v>1637</v>
      </c>
      <c r="M6" s="18">
        <v>1315</v>
      </c>
      <c r="N6" s="18">
        <f>Комплектующие!$C79*2+Комплектующие!$C$50*3+Комплектующие!$C$62*2+Комплектующие!$C$9*10+Комплектующие!$C$10*2+Комплектующие!$C$8*4</f>
        <v>1691</v>
      </c>
      <c r="O6" s="18">
        <f>Комплектующие!$C79*2+Комплектующие!$C$51*3+Комплектующие!$C$63*2+Комплектующие!$C$9*10+Комплектующие!$C$10*2+Комплектующие!$C$8*4</f>
        <v>1743</v>
      </c>
      <c r="P6" s="18">
        <f>Комплектующие!$C79*2+Комплектующие!$C$52*3+Комплектующие!$C$64*2+Комплектующие!$C$9*10+Комплектующие!$C$10*2+Комплектующие!$C$8*4</f>
        <v>1802</v>
      </c>
      <c r="Q6" s="18">
        <f>Комплектующие!$C79*2+Комплектующие!$C$52*3+Комплектующие!$C$64*2+Комплектующие!$C$9*10+Комплектующие!$C$10*2+Комплектующие!$C$8*4</f>
        <v>1802</v>
      </c>
      <c r="R6" s="68"/>
      <c r="S6" s="18">
        <v>1315</v>
      </c>
    </row>
    <row r="7" spans="1:19" x14ac:dyDescent="0.2">
      <c r="A7" s="3">
        <v>5</v>
      </c>
      <c r="B7" s="17" t="s">
        <v>188</v>
      </c>
      <c r="C7" s="4" t="s">
        <v>15</v>
      </c>
      <c r="D7" s="18">
        <f>Комплектующие!C80*2+Комплектующие!C$41*3+Комплектующие!C$53*2+Комплектующие!C$9*10+Комплектующие!C$10*2+Комплектующие!C$8*4</f>
        <v>1405</v>
      </c>
      <c r="E7" s="18">
        <f>Комплектующие!$C80*2+Комплектующие!$C$42*3+Комплектующие!$C$54*2+Комплектующие!$C$9*10+Комплектующие!$C$10*2+Комплектующие!$C$8*4</f>
        <v>1457</v>
      </c>
      <c r="F7" s="18">
        <f>Комплектующие!$C80*2+Комплектующие!$C$43*3+Комплектующие!$C$55*2+Комплектующие!$C$9*10+Комплектующие!$C$10*2+Комплектующие!$C$8*4</f>
        <v>1514</v>
      </c>
      <c r="G7" s="18">
        <f>Комплектующие!$C80*2+Комплектующие!$C$44*3+Комплектующие!$C$56*2+Комплектующие!$C$9*10+Комплектующие!$C$10*2+Комплектующие!$C$8*4</f>
        <v>1523</v>
      </c>
      <c r="H7" s="18">
        <f>Комплектующие!$C80*2+Комплектующие!$C$45*3+Комплектующие!$C$57*2+Комплектующие!$C$9*10+Комплектующие!$C$10*2+Комплектующие!$C$8*4</f>
        <v>1568</v>
      </c>
      <c r="I7" s="18">
        <f>Комплектующие!$C80*2+Комплектующие!$C$46*3+Комплектующие!$C$58*2+Комплектующие!$C$9*10+Комплектующие!$C$10*2+Комплектующие!$C$8*4</f>
        <v>1580</v>
      </c>
      <c r="J7" s="18">
        <f>Комплектующие!$C80*2+Комплектующие!$C$47*3+Комплектующие!$C$59*2+Комплектующие!$C$9*10+Комплектующие!$C$10*2+Комплектующие!$C$8*4</f>
        <v>1620</v>
      </c>
      <c r="K7" s="18">
        <f>Комплектующие!$C80*2+Комплектующие!$C$48*3+Комплектующие!$C$60*2+Комплектующие!$C$9*10+Комплектующие!$C$10*2+Комплектующие!$C$8*4</f>
        <v>1658</v>
      </c>
      <c r="L7" s="18">
        <f>Комплектующие!$C80*2+Комплектующие!$C$49*3+Комплектующие!$C$61*2+Комплектующие!$C$9*10+Комплектующие!$C$10*2+Комплектующие!$C$8*4</f>
        <v>1677</v>
      </c>
      <c r="M7" s="18">
        <v>1348</v>
      </c>
      <c r="N7" s="18">
        <f>Комплектующие!$C80*2+Комплектующие!$C$50*3+Комплектующие!$C$62*2+Комплектующие!$C$9*10+Комплектующие!$C$10*2+Комплектующие!$C$8*4</f>
        <v>1731</v>
      </c>
      <c r="O7" s="18">
        <f>Комплектующие!$C80*2+Комплектующие!$C$51*3+Комплектующие!$C$63*2+Комплектующие!$C$9*10+Комплектующие!$C$10*2+Комплектующие!$C$8*4</f>
        <v>1783</v>
      </c>
      <c r="P7" s="18">
        <f>Комплектующие!$C80*2+Комплектующие!$C$52*3+Комплектующие!$C$64*2+Комплектующие!$C$9*10+Комплектующие!$C$10*2+Комплектующие!$C$8*4</f>
        <v>1842</v>
      </c>
      <c r="Q7" s="18">
        <f>Комплектующие!$C80*2+Комплектующие!$C$52*3+Комплектующие!$C$64*2+Комплектующие!$C$9*10+Комплектующие!$C$10*2+Комплектующие!$C$8*4</f>
        <v>1842</v>
      </c>
      <c r="R7" s="68"/>
      <c r="S7" s="18">
        <v>1348</v>
      </c>
    </row>
    <row r="8" spans="1:19" x14ac:dyDescent="0.2">
      <c r="A8" s="3">
        <v>6</v>
      </c>
      <c r="B8" s="17" t="s">
        <v>189</v>
      </c>
      <c r="C8" s="4" t="s">
        <v>15</v>
      </c>
      <c r="D8" s="18">
        <f>Комплектующие!C81*2+Комплектующие!C$41*3+Комплектующие!C$53*2+Комплектующие!C$9*10+Комплектующие!C$10*2+Комплектующие!C$8*4</f>
        <v>1447</v>
      </c>
      <c r="E8" s="18">
        <f>Комплектующие!$C81*2+Комплектующие!$C$42*3+Комплектующие!$C$54*2+Комплектующие!$C$9*10+Комплектующие!$C$10*2+Комплектующие!$C$8*4</f>
        <v>1499</v>
      </c>
      <c r="F8" s="18">
        <f>Комплектующие!$C81*2+Комплектующие!$C$43*3+Комплектующие!$C$55*2+Комплектующие!$C$9*10+Комплектующие!$C$10*2+Комплектующие!$C$8*4</f>
        <v>1556</v>
      </c>
      <c r="G8" s="18">
        <f>Комплектующие!$C81*2+Комплектующие!$C$44*3+Комплектующие!$C$56*2+Комплектующие!$C$9*10+Комплектующие!$C$10*2+Комплектующие!$C$8*4</f>
        <v>1565</v>
      </c>
      <c r="H8" s="18">
        <f>Комплектующие!$C81*2+Комплектующие!$C$45*3+Комплектующие!$C$57*2+Комплектующие!$C$9*10+Комплектующие!$C$10*2+Комплектующие!$C$8*4</f>
        <v>1610</v>
      </c>
      <c r="I8" s="18">
        <f>Комплектующие!$C81*2+Комплектующие!$C$46*3+Комплектующие!$C$58*2+Комплектующие!$C$9*10+Комплектующие!$C$10*2+Комплектующие!$C$8*4</f>
        <v>1622</v>
      </c>
      <c r="J8" s="18">
        <f>Комплектующие!$C81*2+Комплектующие!$C$47*3+Комплектующие!$C$59*2+Комплектующие!$C$9*10+Комплектующие!$C$10*2+Комплектующие!$C$8*4</f>
        <v>1662</v>
      </c>
      <c r="K8" s="18">
        <f>Комплектующие!$C81*2+Комплектующие!$C$48*3+Комплектующие!$C$60*2+Комплектующие!$C$9*10+Комплектующие!$C$10*2+Комплектующие!$C$8*4</f>
        <v>1700</v>
      </c>
      <c r="L8" s="18">
        <f>Комплектующие!$C81*2+Комплектующие!$C$49*3+Комплектующие!$C$61*2+Комплектующие!$C$9*10+Комплектующие!$C$10*2+Комплектующие!$C$8*4</f>
        <v>1719</v>
      </c>
      <c r="M8" s="18">
        <v>1381</v>
      </c>
      <c r="N8" s="18">
        <f>Комплектующие!$C81*2+Комплектующие!$C$50*3+Комплектующие!$C$62*2+Комплектующие!$C$9*10+Комплектующие!$C$10*2+Комплектующие!$C$8*4</f>
        <v>1773</v>
      </c>
      <c r="O8" s="18">
        <f>Комплектующие!$C81*2+Комплектующие!$C$51*3+Комплектующие!$C$63*2+Комплектующие!$C$9*10+Комплектующие!$C$10*2+Комплектующие!$C$8*4</f>
        <v>1825</v>
      </c>
      <c r="P8" s="18">
        <f>Комплектующие!$C81*2+Комплектующие!$C$52*3+Комплектующие!$C$64*2+Комплектующие!$C$9*10+Комплектующие!$C$10*2+Комплектующие!$C$8*4</f>
        <v>1884</v>
      </c>
      <c r="Q8" s="18">
        <f>Комплектующие!$C81*2+Комплектующие!$C$52*3+Комплектующие!$C$64*2+Комплектующие!$C$9*10+Комплектующие!$C$10*2+Комплектующие!$C$8*4</f>
        <v>1884</v>
      </c>
      <c r="R8" s="68"/>
      <c r="S8" s="18">
        <v>1381</v>
      </c>
    </row>
    <row r="9" spans="1:19" x14ac:dyDescent="0.2">
      <c r="A9" s="3">
        <v>7</v>
      </c>
      <c r="B9" s="17" t="s">
        <v>190</v>
      </c>
      <c r="C9" s="4" t="s">
        <v>15</v>
      </c>
      <c r="D9" s="18">
        <f>Комплектующие!C82*2+Комплектующие!C$41*3+Комплектующие!C$53*2+Комплектующие!C$9*10+Комплектующие!C$10*2+Комплектующие!C$8*4</f>
        <v>1489</v>
      </c>
      <c r="E9" s="18">
        <f>Комплектующие!$C82*2+Комплектующие!$C$42*3+Комплектующие!$C$54*2+Комплектующие!$C$9*10+Комплектующие!$C$10*2+Комплектующие!$C$8*4</f>
        <v>1541</v>
      </c>
      <c r="F9" s="18">
        <f>Комплектующие!$C82*2+Комплектующие!$C$43*3+Комплектующие!$C$55*2+Комплектующие!$C$9*10+Комплектующие!$C$10*2+Комплектующие!$C$8*4</f>
        <v>1598</v>
      </c>
      <c r="G9" s="18">
        <f>Комплектующие!$C82*2+Комплектующие!$C$44*3+Комплектующие!$C$56*2+Комплектующие!$C$9*10+Комплектующие!$C$10*2+Комплектующие!$C$8*4</f>
        <v>1607</v>
      </c>
      <c r="H9" s="18">
        <f>Комплектующие!$C82*2+Комплектующие!$C$45*3+Комплектующие!$C$57*2+Комплектующие!$C$9*10+Комплектующие!$C$10*2+Комплектующие!$C$8*4</f>
        <v>1652</v>
      </c>
      <c r="I9" s="18">
        <f>Комплектующие!$C82*2+Комплектующие!$C$46*3+Комплектующие!$C$58*2+Комплектующие!$C$9*10+Комплектующие!$C$10*2+Комплектующие!$C$8*4</f>
        <v>1664</v>
      </c>
      <c r="J9" s="18">
        <f>Комплектующие!$C82*2+Комплектующие!$C$47*3+Комплектующие!$C$59*2+Комплектующие!$C$9*10+Комплектующие!$C$10*2+Комплектующие!$C$8*4</f>
        <v>1704</v>
      </c>
      <c r="K9" s="18">
        <f>Комплектующие!$C82*2+Комплектующие!$C$48*3+Комплектующие!$C$60*2+Комплектующие!$C$9*10+Комплектующие!$C$10*2+Комплектующие!$C$8*4</f>
        <v>1742</v>
      </c>
      <c r="L9" s="18">
        <f>Комплектующие!$C82*2+Комплектующие!$C$49*3+Комплектующие!$C$61*2+Комплектующие!$C$9*10+Комплектующие!$C$10*2+Комплектующие!$C$8*4</f>
        <v>1761</v>
      </c>
      <c r="M9" s="18">
        <v>1414</v>
      </c>
      <c r="N9" s="18">
        <f>Комплектующие!$C82*2+Комплектующие!$C$50*3+Комплектующие!$C$62*2+Комплектующие!$C$9*10+Комплектующие!$C$10*2+Комплектующие!$C$8*4</f>
        <v>1815</v>
      </c>
      <c r="O9" s="18">
        <f>Комплектующие!$C82*2+Комплектующие!$C$51*3+Комплектующие!$C$63*2+Комплектующие!$C$9*10+Комплектующие!$C$10*2+Комплектующие!$C$8*4</f>
        <v>1867</v>
      </c>
      <c r="P9" s="18">
        <f>Комплектующие!$C82*2+Комплектующие!$C$52*3+Комплектующие!$C$64*2+Комплектующие!$C$9*10+Комплектующие!$C$10*2+Комплектующие!$C$8*4</f>
        <v>1926</v>
      </c>
      <c r="Q9" s="18">
        <f>Комплектующие!$C82*2+Комплектующие!$C$52*3+Комплектующие!$C$64*2+Комплектующие!$C$9*10+Комплектующие!$C$10*2+Комплектующие!$C$8*4</f>
        <v>1926</v>
      </c>
      <c r="R9" s="68"/>
      <c r="S9" s="18">
        <v>1414</v>
      </c>
    </row>
    <row r="10" spans="1:19" x14ac:dyDescent="0.2">
      <c r="A10" s="3">
        <v>8</v>
      </c>
      <c r="B10" s="17" t="s">
        <v>191</v>
      </c>
      <c r="C10" s="4" t="s">
        <v>15</v>
      </c>
      <c r="D10" s="18">
        <f>Комплектующие!C83*2+Комплектующие!C$41*3+Комплектующие!C$53*2+Комплектующие!C$9*10+Комплектующие!C$10*2+Комплектующие!C$8*4</f>
        <v>1529</v>
      </c>
      <c r="E10" s="18">
        <f>Комплектующие!$C83*2+Комплектующие!$C$42*3+Комплектующие!$C$54*2+Комплектующие!$C$9*10+Комплектующие!$C$10*2+Комплектующие!$C$8*4</f>
        <v>1581</v>
      </c>
      <c r="F10" s="18">
        <f>Комплектующие!$C83*2+Комплектующие!$C$43*3+Комплектующие!$C$55*2+Комплектующие!$C$9*10+Комплектующие!$C$10*2+Комплектующие!$C$8*4</f>
        <v>1638</v>
      </c>
      <c r="G10" s="18">
        <f>Комплектующие!$C83*2+Комплектующие!$C$44*3+Комплектующие!$C$56*2+Комплектующие!$C$9*10+Комплектующие!$C$10*2+Комплектующие!$C$8*4</f>
        <v>1647</v>
      </c>
      <c r="H10" s="18">
        <f>Комплектующие!$C83*2+Комплектующие!$C$45*3+Комплектующие!$C$57*2+Комплектующие!$C$9*10+Комплектующие!$C$10*2+Комплектующие!$C$8*4</f>
        <v>1692</v>
      </c>
      <c r="I10" s="18">
        <f>Комплектующие!$C83*2+Комплектующие!$C$46*3+Комплектующие!$C$58*2+Комплектующие!$C$9*10+Комплектующие!$C$10*2+Комплектующие!$C$8*4</f>
        <v>1704</v>
      </c>
      <c r="J10" s="18">
        <f>Комплектующие!$C83*2+Комплектующие!$C$47*3+Комплектующие!$C$59*2+Комплектующие!$C$9*10+Комплектующие!$C$10*2+Комплектующие!$C$8*4</f>
        <v>1744</v>
      </c>
      <c r="K10" s="18">
        <f>Комплектующие!$C83*2+Комплектующие!$C$48*3+Комплектующие!$C$60*2+Комплектующие!$C$9*10+Комплектующие!$C$10*2+Комплектующие!$C$8*4</f>
        <v>1782</v>
      </c>
      <c r="L10" s="18">
        <f>Комплектующие!$C83*2+Комплектующие!$C$49*3+Комплектующие!$C$61*2+Комплектующие!$C$9*10+Комплектующие!$C$10*2+Комплектующие!$C$8*4</f>
        <v>1801</v>
      </c>
      <c r="M10" s="18">
        <v>1447</v>
      </c>
      <c r="N10" s="18">
        <f>Комплектующие!$C83*2+Комплектующие!$C$50*3+Комплектующие!$C$62*2+Комплектующие!$C$9*10+Комплектующие!$C$10*2+Комплектующие!$C$8*4</f>
        <v>1855</v>
      </c>
      <c r="O10" s="18">
        <f>Комплектующие!$C83*2+Комплектующие!$C$51*3+Комплектующие!$C$63*2+Комплектующие!$C$9*10+Комплектующие!$C$10*2+Комплектующие!$C$8*4</f>
        <v>1907</v>
      </c>
      <c r="P10" s="18">
        <f>Комплектующие!$C83*2+Комплектующие!$C$52*3+Комплектующие!$C$64*2+Комплектующие!$C$9*10+Комплектующие!$C$10*2+Комплектующие!$C$8*4</f>
        <v>1966</v>
      </c>
      <c r="Q10" s="18">
        <f>Комплектующие!$C83*2+Комплектующие!$C$52*3+Комплектующие!$C$64*2+Комплектующие!$C$9*10+Комплектующие!$C$10*2+Комплектующие!$C$8*4</f>
        <v>1966</v>
      </c>
      <c r="R10" s="68"/>
      <c r="S10" s="18">
        <v>1447</v>
      </c>
    </row>
    <row r="11" spans="1:19" x14ac:dyDescent="0.2">
      <c r="A11" s="3">
        <v>9</v>
      </c>
      <c r="B11" s="17" t="s">
        <v>192</v>
      </c>
      <c r="C11" s="4" t="s">
        <v>15</v>
      </c>
      <c r="D11" s="18">
        <f>Комплектующие!C84*2+Комплектующие!C$41*3+Комплектующие!C$53*2+Комплектующие!C$9*10+Комплектующие!C$10*2+Комплектующие!C$8*4</f>
        <v>1569</v>
      </c>
      <c r="E11" s="18">
        <f>Комплектующие!$C84*2+Комплектующие!$C$42*3+Комплектующие!$C$54*2+Комплектующие!$C$9*10+Комплектующие!$C$10*2+Комплектующие!$C$8*4</f>
        <v>1621</v>
      </c>
      <c r="F11" s="18">
        <f>Комплектующие!$C84*2+Комплектующие!$C$43*3+Комплектующие!$C$55*2+Комплектующие!$C$9*10+Комплектующие!$C$10*2+Комплектующие!$C$8*4</f>
        <v>1678</v>
      </c>
      <c r="G11" s="18">
        <f>Комплектующие!$C84*2+Комплектующие!$C$44*3+Комплектующие!$C$56*2+Комплектующие!$C$9*10+Комплектующие!$C$10*2+Комплектующие!$C$8*4</f>
        <v>1687</v>
      </c>
      <c r="H11" s="18">
        <f>Комплектующие!$C84*2+Комплектующие!$C$45*3+Комплектующие!$C$57*2+Комплектующие!$C$9*10+Комплектующие!$C$10*2+Комплектующие!$C$8*4</f>
        <v>1732</v>
      </c>
      <c r="I11" s="18">
        <f>Комплектующие!$C84*2+Комплектующие!$C$46*3+Комплектующие!$C$58*2+Комплектующие!$C$9*10+Комплектующие!$C$10*2+Комплектующие!$C$8*4</f>
        <v>1744</v>
      </c>
      <c r="J11" s="18">
        <f>Комплектующие!$C84*2+Комплектующие!$C$47*3+Комплектующие!$C$59*2+Комплектующие!$C$9*10+Комплектующие!$C$10*2+Комплектующие!$C$8*4</f>
        <v>1784</v>
      </c>
      <c r="K11" s="18">
        <f>Комплектующие!$C84*2+Комплектующие!$C$48*3+Комплектующие!$C$60*2+Комплектующие!$C$9*10+Комплектующие!$C$10*2+Комплектующие!$C$8*4</f>
        <v>1822</v>
      </c>
      <c r="L11" s="18">
        <f>Комплектующие!$C84*2+Комплектующие!$C$49*3+Комплектующие!$C$61*2+Комплектующие!$C$9*10+Комплектующие!$C$10*2+Комплектующие!$C$8*4</f>
        <v>1841</v>
      </c>
      <c r="M11" s="18">
        <v>1480</v>
      </c>
      <c r="N11" s="18">
        <f>Комплектующие!$C84*2+Комплектующие!$C$50*3+Комплектующие!$C$62*2+Комплектующие!$C$9*10+Комплектующие!$C$10*2+Комплектующие!$C$8*4</f>
        <v>1895</v>
      </c>
      <c r="O11" s="18">
        <f>Комплектующие!$C84*2+Комплектующие!$C$51*3+Комплектующие!$C$63*2+Комплектующие!$C$9*10+Комплектующие!$C$10*2+Комплектующие!$C$8*4</f>
        <v>1947</v>
      </c>
      <c r="P11" s="18">
        <f>Комплектующие!$C84*2+Комплектующие!$C$52*3+Комплектующие!$C$64*2+Комплектующие!$C$9*10+Комплектующие!$C$10*2+Комплектующие!$C$8*4</f>
        <v>2006</v>
      </c>
      <c r="Q11" s="18">
        <f>Комплектующие!$C84*2+Комплектующие!$C$52*3+Комплектующие!$C$64*2+Комплектующие!$C$9*10+Комплектующие!$C$10*2+Комплектующие!$C$8*4</f>
        <v>2006</v>
      </c>
      <c r="R11" s="68"/>
      <c r="S11" s="18">
        <v>1480</v>
      </c>
    </row>
    <row r="12" spans="1:19" x14ac:dyDescent="0.2">
      <c r="A12" s="3">
        <v>10</v>
      </c>
      <c r="B12" s="17" t="s">
        <v>193</v>
      </c>
      <c r="C12" s="4" t="s">
        <v>15</v>
      </c>
      <c r="D12" s="18">
        <f>Комплектующие!$C85*2+Комплектующие!$C$41*3+Комплектующие!$C$53*3+Комплектующие!$C$9*12+Комплектующие!$C$10*2+Комплектующие!$C$8*4</f>
        <v>1700</v>
      </c>
      <c r="E12" s="18">
        <f>Комплектующие!$C85*2+Комплектующие!$C$42*3+Комплектующие!$C$54*3+Комплектующие!$C$9*12+Комплектующие!$C$10*2+Комплектующие!$C$8*4</f>
        <v>1760</v>
      </c>
      <c r="F12" s="18">
        <f>Комплектующие!$C85*2+Комплектующие!$C$43*3+Комплектующие!$C$55*3+Комплектующие!$C$9*12+Комплектующие!$C$10*2+Комплектующие!$C$8*4</f>
        <v>1826</v>
      </c>
      <c r="G12" s="18">
        <f>Комплектующие!$C85*2+Комплектующие!$C$44*3+Комплектующие!$C$56*3+Комплектующие!$C$9*12+Комплектующие!$C$10*2+Комплектующие!$C$8*4</f>
        <v>1838</v>
      </c>
      <c r="H12" s="18">
        <f>Комплектующие!$C85*2+Комплектующие!$C$45*3+Комплектующие!$C$57*3+Комплектующие!$C$9*12+Комплектующие!$C$10*2+Комплектующие!$C$8*4</f>
        <v>1889</v>
      </c>
      <c r="I12" s="18">
        <f>Комплектующие!$C85*2+Комплектующие!$C$46*3+Комплектующие!$C$58*3+Комплектующие!$C$9*12+Комплектующие!$C$10*2+Комплектующие!$C$8*4</f>
        <v>1904</v>
      </c>
      <c r="J12" s="18">
        <f>Комплектующие!$C85*2+Комплектующие!$C$47*3+Комплектующие!$C$59*3+Комплектующие!$C$9*12+Комплектующие!$C$10*2+Комплектующие!$C$8*4</f>
        <v>1949</v>
      </c>
      <c r="K12" s="18">
        <f>Комплектующие!$C85*2+Комплектующие!$C$48*3+Комплектующие!$C$60*3+Комплектующие!$C$9*12+Комплектующие!$C$10*2+Комплектующие!$C$8*4</f>
        <v>1994</v>
      </c>
      <c r="L12" s="18">
        <f>Комплектующие!$C85*2+Комплектующие!$C$49*3+Комплектующие!$C$61*3+Комплектующие!$C$9*12+Комплектующие!$C$10*2+Комплектующие!$C$8*4</f>
        <v>2015</v>
      </c>
      <c r="M12" s="18">
        <v>1614</v>
      </c>
      <c r="N12" s="18">
        <f>Комплектующие!$C85*2+Комплектующие!$C$50*3+Комплектующие!$C$62*3+Комплектующие!$C$9*12+Комплектующие!$C$10*2+Комплектующие!$C$8*4</f>
        <v>2078</v>
      </c>
      <c r="O12" s="18">
        <f>Комплектующие!$C85*2+Комплектующие!$C$51*3+Комплектующие!$C$63*3+Комплектующие!$C$9*12+Комплектующие!$C$10*2+Комплектующие!$C$8*4</f>
        <v>2138</v>
      </c>
      <c r="P12" s="18">
        <f>Комплектующие!$C85*2+Комплектующие!$C$52*3+Комплектующие!$C$64*3+Комплектующие!$C$9*12+Комплектующие!$C$10*2+Комплектующие!$C$8*4</f>
        <v>2207</v>
      </c>
      <c r="Q12" s="18">
        <f>Комплектующие!$C85*2+Комплектующие!$C$52*3+Комплектующие!$C$64*3+Комплектующие!$C$9*12+Комплектующие!$C$10*2+Комплектующие!$C$8*4</f>
        <v>2207</v>
      </c>
      <c r="R12" s="68"/>
      <c r="S12" s="18">
        <v>1614</v>
      </c>
    </row>
    <row r="13" spans="1:19" x14ac:dyDescent="0.2">
      <c r="A13" s="3">
        <v>11</v>
      </c>
      <c r="B13" s="17" t="s">
        <v>194</v>
      </c>
      <c r="C13" s="4" t="s">
        <v>15</v>
      </c>
      <c r="D13" s="18">
        <f>Комплектующие!C86*2+Комплектующие!C$41*3+Комплектующие!C$53*3+Комплектующие!C$9*12+Комплектующие!C$10*2+Комплектующие!C$8*4</f>
        <v>1742</v>
      </c>
      <c r="E13" s="18">
        <f>Комплектующие!$C86*2+Комплектующие!$C$42*3+Комплектующие!$C$54*3+Комплектующие!$C$9*12+Комплектующие!$C$10*2+Комплектующие!$C$8*4</f>
        <v>1802</v>
      </c>
      <c r="F13" s="18">
        <f>Комплектующие!$C86*2+Комплектующие!$C$43*3+Комплектующие!$C$55*3+Комплектующие!$C$9*12+Комплектующие!$C$10*2+Комплектующие!$C$8*4</f>
        <v>1868</v>
      </c>
      <c r="G13" s="18">
        <f>Комплектующие!$C86*2+Комплектующие!$C$44*3+Комплектующие!$C$56*3+Комплектующие!$C$9*12+Комплектующие!$C$10*2+Комплектующие!$C$8*4</f>
        <v>1880</v>
      </c>
      <c r="H13" s="18">
        <f>Комплектующие!$C86*2+Комплектующие!$C$45*3+Комплектующие!$C$57*3+Комплектующие!$C$9*12+Комплектующие!$C$10*2+Комплектующие!$C$8*4</f>
        <v>1931</v>
      </c>
      <c r="I13" s="18">
        <f>Комплектующие!$C86*2+Комплектующие!$C$46*3+Комплектующие!$C$58*3+Комплектующие!$C$9*12+Комплектующие!$C$10*2+Комплектующие!$C$8*4</f>
        <v>1946</v>
      </c>
      <c r="J13" s="18">
        <f>Комплектующие!$C86*2+Комплектующие!$C$47*3+Комплектующие!$C$59*3+Комплектующие!$C$9*12+Комплектующие!$C$10*2+Комплектующие!$C$8*4</f>
        <v>1991</v>
      </c>
      <c r="K13" s="18">
        <f>Комплектующие!$C86*2+Комплектующие!$C$48*3+Комплектующие!$C$60*3+Комплектующие!$C$9*12+Комплектующие!$C$10*2+Комплектующие!$C$8*4</f>
        <v>2036</v>
      </c>
      <c r="L13" s="18">
        <f>Комплектующие!$C86*2+Комплектующие!$C$49*3+Комплектующие!$C$61*3+Комплектующие!$C$9*12+Комплектующие!$C$10*2+Комплектующие!$C$8*4</f>
        <v>2057</v>
      </c>
      <c r="M13" s="18">
        <v>1647</v>
      </c>
      <c r="N13" s="18">
        <f>Комплектующие!$C86*2+Комплектующие!$C$50*3+Комплектующие!$C$62*3+Комплектующие!$C$9*12+Комплектующие!$C$10*2+Комплектующие!$C$8*4</f>
        <v>2120</v>
      </c>
      <c r="O13" s="18">
        <f>Комплектующие!$C86*2+Комплектующие!$C$51*3+Комплектующие!$C$63*3+Комплектующие!$C$9*12+Комплектующие!$C$10*2+Комплектующие!$C$8*4</f>
        <v>2180</v>
      </c>
      <c r="P13" s="18">
        <f>Комплектующие!$C86*2+Комплектующие!$C$52*3+Комплектующие!$C$64*3+Комплектующие!$C$9*12+Комплектующие!$C$10*2+Комплектующие!$C$8*4</f>
        <v>2249</v>
      </c>
      <c r="Q13" s="18">
        <f>Комплектующие!$C86*2+Комплектующие!$C$52*3+Комплектующие!$C$64*3+Комплектующие!$C$9*12+Комплектующие!$C$10*2+Комплектующие!$C$8*4</f>
        <v>2249</v>
      </c>
      <c r="R13" s="68"/>
      <c r="S13" s="18">
        <v>1647</v>
      </c>
    </row>
    <row r="14" spans="1:19" x14ac:dyDescent="0.2">
      <c r="A14" s="3">
        <v>12</v>
      </c>
      <c r="B14" s="17" t="s">
        <v>195</v>
      </c>
      <c r="C14" s="4" t="s">
        <v>15</v>
      </c>
      <c r="D14" s="18">
        <f>Комплектующие!C87*2+Комплектующие!C$41*3+Комплектующие!C$53*3+Комплектующие!C$9*12+Комплектующие!C$10*2+Комплектующие!C$8*4</f>
        <v>1786</v>
      </c>
      <c r="E14" s="18">
        <f>Комплектующие!$C87*2+Комплектующие!$C$42*3+Комплектующие!$C$54*3+Комплектующие!$C$9*12+Комплектующие!$C$10*2+Комплектующие!$C$8*4</f>
        <v>1846</v>
      </c>
      <c r="F14" s="18">
        <f>Комплектующие!$C87*2+Комплектующие!$C$43*3+Комплектующие!$C$55*3+Комплектующие!$C$9*12+Комплектующие!$C$10*2+Комплектующие!$C$8*4</f>
        <v>1912</v>
      </c>
      <c r="G14" s="18">
        <f>Комплектующие!$C87*2+Комплектующие!$C$44*3+Комплектующие!$C$56*3+Комплектующие!$C$9*12+Комплектующие!$C$10*2+Комплектующие!$C$8*4</f>
        <v>1924</v>
      </c>
      <c r="H14" s="18">
        <f>Комплектующие!$C87*2+Комплектующие!$C$45*3+Комплектующие!$C$57*3+Комплектующие!$C$9*12+Комплектующие!$C$10*2+Комплектующие!$C$8*4</f>
        <v>1975</v>
      </c>
      <c r="I14" s="18">
        <f>Комплектующие!$C87*2+Комплектующие!$C$46*3+Комплектующие!$C$58*3+Комплектующие!$C$9*12+Комплектующие!$C$10*2+Комплектующие!$C$8*4</f>
        <v>1990</v>
      </c>
      <c r="J14" s="18">
        <f>Комплектующие!$C87*2+Комплектующие!$C$47*3+Комплектующие!$C$59*3+Комплектующие!$C$9*12+Комплектующие!$C$10*2+Комплектующие!$C$8*4</f>
        <v>2035</v>
      </c>
      <c r="K14" s="18">
        <f>Комплектующие!$C87*2+Комплектующие!$C$48*3+Комплектующие!$C$60*3+Комплектующие!$C$9*12+Комплектующие!$C$10*2+Комплектующие!$C$8*4</f>
        <v>2080</v>
      </c>
      <c r="L14" s="18">
        <f>Комплектующие!$C87*2+Комплектующие!$C$49*3+Комплектующие!$C$61*3+Комплектующие!$C$9*12+Комплектующие!$C$10*2+Комплектующие!$C$8*4</f>
        <v>2101</v>
      </c>
      <c r="M14" s="18">
        <v>1682</v>
      </c>
      <c r="N14" s="18">
        <f>Комплектующие!$C87*2+Комплектующие!$C$50*3+Комплектующие!$C$62*3+Комплектующие!$C$9*12+Комплектующие!$C$10*2+Комплектующие!$C$8*4</f>
        <v>2164</v>
      </c>
      <c r="O14" s="18">
        <f>Комплектующие!$C87*2+Комплектующие!$C$51*3+Комплектующие!$C$63*3+Комплектующие!$C$9*12+Комплектующие!$C$10*2+Комплектующие!$C$8*4</f>
        <v>2224</v>
      </c>
      <c r="P14" s="18">
        <f>Комплектующие!$C87*2+Комплектующие!$C$52*3+Комплектующие!$C$64*3+Комплектующие!$C$9*12+Комплектующие!$C$10*2+Комплектующие!$C$8*4</f>
        <v>2293</v>
      </c>
      <c r="Q14" s="18">
        <f>Комплектующие!$C87*2+Комплектующие!$C$52*3+Комплектующие!$C$64*3+Комплектующие!$C$9*12+Комплектующие!$C$10*2+Комплектующие!$C$8*4</f>
        <v>2293</v>
      </c>
      <c r="R14" s="68"/>
      <c r="S14" s="18">
        <v>1682</v>
      </c>
    </row>
    <row r="15" spans="1:19" x14ac:dyDescent="0.2">
      <c r="A15" s="3">
        <v>13</v>
      </c>
      <c r="B15" s="17" t="s">
        <v>196</v>
      </c>
      <c r="C15" s="4" t="s">
        <v>15</v>
      </c>
      <c r="D15" s="18">
        <f>Комплектующие!C88*2+Комплектующие!C$41*3+Комплектующие!C$53*3+Комплектующие!C$9*12+Комплектующие!C$10*2+Комплектующие!C$8*4</f>
        <v>1826</v>
      </c>
      <c r="E15" s="18">
        <f>Комплектующие!$C88*2+Комплектующие!$C$42*3+Комплектующие!$C$54*3+Комплектующие!$C$9*12+Комплектующие!$C$10*2+Комплектующие!$C$8*4</f>
        <v>1886</v>
      </c>
      <c r="F15" s="18">
        <f>Комплектующие!$C88*2+Комплектующие!$C$43*3+Комплектующие!$C$55*3+Комплектующие!$C$9*12+Комплектующие!$C$10*2+Комплектующие!$C$8*4</f>
        <v>1952</v>
      </c>
      <c r="G15" s="18">
        <f>Комплектующие!$C88*2+Комплектующие!$C$44*3+Комплектующие!$C$56*3+Комплектующие!$C$9*12+Комплектующие!$C$10*2+Комплектующие!$C$8*4</f>
        <v>1964</v>
      </c>
      <c r="H15" s="18">
        <f>Комплектующие!$C88*2+Комплектующие!$C$45*3+Комплектующие!$C$57*3+Комплектующие!$C$9*12+Комплектующие!$C$10*2+Комплектующие!$C$8*4</f>
        <v>2015</v>
      </c>
      <c r="I15" s="18">
        <f>Комплектующие!$C88*2+Комплектующие!$C$46*3+Комплектующие!$C$58*3+Комплектующие!$C$9*12+Комплектующие!$C$10*2+Комплектующие!$C$8*4</f>
        <v>2030</v>
      </c>
      <c r="J15" s="18">
        <f>Комплектующие!$C88*2+Комплектующие!$C$47*3+Комплектующие!$C$59*3+Комплектующие!$C$9*12+Комплектующие!$C$10*2+Комплектующие!$C$8*4</f>
        <v>2075</v>
      </c>
      <c r="K15" s="18">
        <f>Комплектующие!$C88*2+Комплектующие!$C$48*3+Комплектующие!$C$60*3+Комплектующие!$C$9*12+Комплектующие!$C$10*2+Комплектующие!$C$8*4</f>
        <v>2120</v>
      </c>
      <c r="L15" s="18">
        <f>Комплектующие!$C88*2+Комплектующие!$C$49*3+Комплектующие!$C$61*3+Комплектующие!$C$9*12+Комплектующие!$C$10*2+Комплектующие!$C$8*4</f>
        <v>2141</v>
      </c>
      <c r="M15" s="18">
        <v>1715</v>
      </c>
      <c r="N15" s="18">
        <f>Комплектующие!$C88*2+Комплектующие!$C$50*3+Комплектующие!$C$62*3+Комплектующие!$C$9*12+Комплектующие!$C$10*2+Комплектующие!$C$8*4</f>
        <v>2204</v>
      </c>
      <c r="O15" s="18">
        <f>Комплектующие!$C88*2+Комплектующие!$C$51*3+Комплектующие!$C$63*3+Комплектующие!$C$9*12+Комплектующие!$C$10*2+Комплектующие!$C$8*4</f>
        <v>2264</v>
      </c>
      <c r="P15" s="18">
        <f>Комплектующие!$C88*2+Комплектующие!$C$52*3+Комплектующие!$C$64*3+Комплектующие!$C$9*12+Комплектующие!$C$10*2+Комплектующие!$C$8*4</f>
        <v>2333</v>
      </c>
      <c r="Q15" s="18">
        <f>Комплектующие!$C88*2+Комплектующие!$C$52*3+Комплектующие!$C$64*3+Комплектующие!$C$9*12+Комплектующие!$C$10*2+Комплектующие!$C$8*4</f>
        <v>2333</v>
      </c>
      <c r="R15" s="68"/>
      <c r="S15" s="18">
        <v>1715</v>
      </c>
    </row>
    <row r="16" spans="1:19" x14ac:dyDescent="0.2">
      <c r="A16" s="3">
        <v>14</v>
      </c>
      <c r="B16" s="17" t="s">
        <v>197</v>
      </c>
      <c r="C16" s="4" t="s">
        <v>15</v>
      </c>
      <c r="D16" s="18">
        <f>Комплектующие!C89*2+Комплектующие!C$41*3+Комплектующие!C$53*3+Комплектующие!C$9*12+Комплектующие!C$10*2+Комплектующие!C$8*4</f>
        <v>1866</v>
      </c>
      <c r="E16" s="18">
        <f>Комплектующие!$C89*2+Комплектующие!$C$42*3+Комплектующие!$C$54*3+Комплектующие!$C$9*12+Комплектующие!$C$10*2+Комплектующие!$C$8*4</f>
        <v>1926</v>
      </c>
      <c r="F16" s="18">
        <f>Комплектующие!$C89*2+Комплектующие!$C$43*3+Комплектующие!$C$55*3+Комплектующие!$C$9*12+Комплектующие!$C$10*2+Комплектующие!$C$8*4</f>
        <v>1992</v>
      </c>
      <c r="G16" s="18">
        <f>Комплектующие!$C89*2+Комплектующие!$C$44*3+Комплектующие!$C$56*3+Комплектующие!$C$9*12+Комплектующие!$C$10*2+Комплектующие!$C$8*4</f>
        <v>2004</v>
      </c>
      <c r="H16" s="18">
        <f>Комплектующие!$C89*2+Комплектующие!$C$45*3+Комплектующие!$C$57*3+Комплектующие!$C$9*12+Комплектующие!$C$10*2+Комплектующие!$C$8*4</f>
        <v>2055</v>
      </c>
      <c r="I16" s="18">
        <f>Комплектующие!$C89*2+Комплектующие!$C$46*3+Комплектующие!$C$58*3+Комплектующие!$C$9*12+Комплектующие!$C$10*2+Комплектующие!$C$8*4</f>
        <v>2070</v>
      </c>
      <c r="J16" s="18">
        <f>Комплектующие!$C89*2+Комплектующие!$C$47*3+Комплектующие!$C$59*3+Комплектующие!$C$9*12+Комплектующие!$C$10*2+Комплектующие!$C$8*4</f>
        <v>2115</v>
      </c>
      <c r="K16" s="18">
        <f>Комплектующие!$C89*2+Комплектующие!$C$48*3+Комплектующие!$C$60*3+Комплектующие!$C$9*12+Комплектующие!$C$10*2+Комплектующие!$C$8*4</f>
        <v>2160</v>
      </c>
      <c r="L16" s="18">
        <f>Комплектующие!$C89*2+Комплектующие!$C$49*3+Комплектующие!$C$61*3+Комплектующие!$C$9*12+Комплектующие!$C$10*2+Комплектующие!$C$8*4</f>
        <v>2181</v>
      </c>
      <c r="M16" s="18">
        <v>1748</v>
      </c>
      <c r="N16" s="18">
        <f>Комплектующие!$C89*2+Комплектующие!$C$50*3+Комплектующие!$C$62*3+Комплектующие!$C$9*12+Комплектующие!$C$10*2+Комплектующие!$C$8*4</f>
        <v>2244</v>
      </c>
      <c r="O16" s="18">
        <f>Комплектующие!$C89*2+Комплектующие!$C$51*3+Комплектующие!$C$63*3+Комплектующие!$C$9*12+Комплектующие!$C$10*2+Комплектующие!$C$8*4</f>
        <v>2304</v>
      </c>
      <c r="P16" s="18">
        <f>Комплектующие!$C89*2+Комплектующие!$C$52*3+Комплектующие!$C$64*3+Комплектующие!$C$9*12+Комплектующие!$C$10*2+Комплектующие!$C$8*4</f>
        <v>2373</v>
      </c>
      <c r="Q16" s="18">
        <f>Комплектующие!$C89*2+Комплектующие!$C$52*3+Комплектующие!$C$64*3+Комплектующие!$C$9*12+Комплектующие!$C$10*2+Комплектующие!$C$8*4</f>
        <v>2373</v>
      </c>
      <c r="R16" s="68"/>
      <c r="S16" s="18">
        <v>1748</v>
      </c>
    </row>
    <row r="17" spans="1:19" x14ac:dyDescent="0.2">
      <c r="A17" s="3">
        <v>15</v>
      </c>
      <c r="B17" s="17" t="s">
        <v>198</v>
      </c>
      <c r="C17" s="4" t="s">
        <v>15</v>
      </c>
      <c r="D17" s="18">
        <f>Комплектующие!$C90*2+Комплектующие!$C$41*3+Комплектующие!$C$53*4+Комплектующие!$C$9*14+Комплектующие!$C$10*2+Комплектующие!$C$8*4</f>
        <v>1999</v>
      </c>
      <c r="E17" s="18">
        <f>Комплектующие!$C90*2+Комплектующие!$C$42*3+Комплектующие!$C$54*4+Комплектующие!$C$9*14+Комплектующие!$C$10*2+Комплектующие!$C$8*4</f>
        <v>2067</v>
      </c>
      <c r="F17" s="18">
        <f>Комплектующие!$C90*2+Комплектующие!$C$43*3+Комплектующие!$C$55*4+Комплектующие!$C$9*14+Комплектующие!$C$10*2+Комплектующие!$C$8*4</f>
        <v>2142</v>
      </c>
      <c r="G17" s="18">
        <f>Комплектующие!$C90*2+Комплектующие!$C$44*3+Комплектующие!$C$56*4+Комплектующие!$C$9*14+Комплектующие!$C$10*2+Комплектующие!$C$8*4</f>
        <v>2157</v>
      </c>
      <c r="H17" s="18">
        <f>Комплектующие!$C90*2+Комплектующие!$C$45*3+Комплектующие!$C$57*4+Комплектующие!$C$9*14+Комплектующие!$C$10*2+Комплектующие!$C$8*4</f>
        <v>2214</v>
      </c>
      <c r="I17" s="18">
        <f>Комплектующие!$C90*2+Комплектующие!$C$46*3+Комплектующие!$C$58*4+Комплектующие!$C$9*14+Комплектующие!$C$10*2+Комплектующие!$C$8*4</f>
        <v>2232</v>
      </c>
      <c r="J17" s="18">
        <f>Комплектующие!$C90*2+Комплектующие!$C$47*3+Комплектующие!$C$59*4+Комплектующие!$C$9*14+Комплектующие!$C$10*2+Комплектующие!$C$8*4</f>
        <v>2282</v>
      </c>
      <c r="K17" s="18">
        <f>Комплектующие!$C90*2+Комплектующие!$C$48*3+Комплектующие!$C$60*4+Комплектующие!$C$9*14+Комплектующие!$C$10*2+Комплектующие!$C$8*4</f>
        <v>2334</v>
      </c>
      <c r="L17" s="18">
        <f>Комплектующие!$C90*2+Комплектующие!$C$49*3+Комплектующие!$C$61*4+Комплектующие!$C$9*14+Комплектующие!$C$10*2+Комплектующие!$C$8*4</f>
        <v>2357</v>
      </c>
      <c r="M17" s="18">
        <v>1883</v>
      </c>
      <c r="N17" s="18">
        <f>Комплектующие!$C90*2+Комплектующие!$C$50*3+Комплектующие!$C$62*4+Комплектующие!$C$9*14+Комплектующие!$C$10*2+Комплектующие!$C$8*4</f>
        <v>2429</v>
      </c>
      <c r="O17" s="18">
        <f>Комплектующие!$C90*2+Комплектующие!$C$51*3+Комплектующие!$C$63*4+Комплектующие!$C$9*14+Комплектующие!$C$10*2+Комплектующие!$C$8*4</f>
        <v>2497</v>
      </c>
      <c r="P17" s="18">
        <f>Комплектующие!$C90*2+Комплектующие!$C$52*3+Комплектующие!$C$64*4+Комплектующие!$C$9*14+Комплектующие!$C$10*2+Комплектующие!$C$8*4</f>
        <v>2576</v>
      </c>
      <c r="Q17" s="18">
        <f>Комплектующие!$C90*2+Комплектующие!$C$52*3+Комплектующие!$C$64*4+Комплектующие!$C$9*14+Комплектующие!$C$10*2+Комплектующие!$C$8*4</f>
        <v>2576</v>
      </c>
      <c r="R17" s="68"/>
      <c r="S17" s="18">
        <v>1883</v>
      </c>
    </row>
    <row r="18" spans="1:19" x14ac:dyDescent="0.2">
      <c r="A18" s="3">
        <v>16</v>
      </c>
      <c r="B18" s="17" t="s">
        <v>199</v>
      </c>
      <c r="C18" s="4" t="s">
        <v>15</v>
      </c>
      <c r="D18" s="18">
        <f>Комплектующие!C91*2+Комплектующие!C$41*3+Комплектующие!C$53*4+Комплектующие!C$9*14+Комплектующие!C$10*2+Комплектующие!C$8*4</f>
        <v>2039</v>
      </c>
      <c r="E18" s="18">
        <f>Комплектующие!$C91*2+Комплектующие!$C$42*3+Комплектующие!$C$54*4+Комплектующие!$C$9*14+Комплектующие!$C$10*2+Комплектующие!$C$8*4</f>
        <v>2107</v>
      </c>
      <c r="F18" s="18">
        <f>Комплектующие!$C91*2+Комплектующие!$C$43*3+Комплектующие!$C$55*4+Комплектующие!$C$9*14+Комплектующие!$C$10*2+Комплектующие!$C$8*4</f>
        <v>2182</v>
      </c>
      <c r="G18" s="18">
        <f>Комплектующие!$C91*2+Комплектующие!$C$44*3+Комплектующие!$C$56*4+Комплектующие!$C$9*14+Комплектующие!$C$10*2+Комплектующие!$C$8*4</f>
        <v>2197</v>
      </c>
      <c r="H18" s="18">
        <f>Комплектующие!$C91*2+Комплектующие!$C$45*3+Комплектующие!$C$57*4+Комплектующие!$C$9*14+Комплектующие!$C$10*2+Комплектующие!$C$8*4</f>
        <v>2254</v>
      </c>
      <c r="I18" s="18">
        <f>Комплектующие!$C91*2+Комплектующие!$C$46*3+Комплектующие!$C$58*4+Комплектующие!$C$9*14+Комплектующие!$C$10*2+Комплектующие!$C$8*4</f>
        <v>2272</v>
      </c>
      <c r="J18" s="18">
        <f>Комплектующие!$C91*2+Комплектующие!$C$47*3+Комплектующие!$C$59*4+Комплектующие!$C$9*14+Комплектующие!$C$10*2+Комплектующие!$C$8*4</f>
        <v>2322</v>
      </c>
      <c r="K18" s="18">
        <f>Комплектующие!$C91*2+Комплектующие!$C$48*3+Комплектующие!$C$60*4+Комплектующие!$C$9*14+Комплектующие!$C$10*2+Комплектующие!$C$8*4</f>
        <v>2374</v>
      </c>
      <c r="L18" s="18">
        <f>Комплектующие!$C91*2+Комплектующие!$C$49*3+Комплектующие!$C$61*4+Комплектующие!$C$9*14+Комплектующие!$C$10*2+Комплектующие!$C$8*4</f>
        <v>2397</v>
      </c>
      <c r="M18" s="18">
        <v>1916</v>
      </c>
      <c r="N18" s="18">
        <f>Комплектующие!$C91*2+Комплектующие!$C$50*3+Комплектующие!$C$62*4+Комплектующие!$C$9*14+Комплектующие!$C$10*2+Комплектующие!$C$8*4</f>
        <v>2469</v>
      </c>
      <c r="O18" s="18">
        <f>Комплектующие!$C91*2+Комплектующие!$C$51*3+Комплектующие!$C$63*4+Комплектующие!$C$9*14+Комплектующие!$C$10*2+Комплектующие!$C$8*4</f>
        <v>2537</v>
      </c>
      <c r="P18" s="18">
        <f>Комплектующие!$C91*2+Комплектующие!$C$52*3+Комплектующие!$C$64*4+Комплектующие!$C$9*14+Комплектующие!$C$10*2+Комплектующие!$C$8*4</f>
        <v>2616</v>
      </c>
      <c r="Q18" s="18">
        <f>Комплектующие!$C91*2+Комплектующие!$C$52*3+Комплектующие!$C$64*4+Комплектующие!$C$9*14+Комплектующие!$C$10*2+Комплектующие!$C$8*4</f>
        <v>2616</v>
      </c>
      <c r="R18" s="68"/>
      <c r="S18" s="18">
        <v>1916</v>
      </c>
    </row>
    <row r="19" spans="1:19" x14ac:dyDescent="0.2">
      <c r="A19" s="3">
        <v>17</v>
      </c>
      <c r="B19" s="17" t="s">
        <v>200</v>
      </c>
      <c r="C19" s="4" t="s">
        <v>15</v>
      </c>
      <c r="D19" s="18">
        <f>Комплектующие!C92*2+Комплектующие!C$41*3+Комплектующие!C$53*4+Комплектующие!C$9*14+Комплектующие!C$10*2+Комплектующие!C$8*4</f>
        <v>2081</v>
      </c>
      <c r="E19" s="18">
        <f>Комплектующие!$C92*2+Комплектующие!$C$42*3+Комплектующие!$C$54*4+Комплектующие!$C$9*14+Комплектующие!$C$10*2+Комплектующие!$C$8*4</f>
        <v>2149</v>
      </c>
      <c r="F19" s="18">
        <f>Комплектующие!$C92*2+Комплектующие!$C$43*3+Комплектующие!$C$55*4+Комплектующие!$C$9*14+Комплектующие!$C$10*2+Комплектующие!$C$8*4</f>
        <v>2224</v>
      </c>
      <c r="G19" s="18">
        <f>Комплектующие!$C92*2+Комплектующие!$C$44*3+Комплектующие!$C$56*4+Комплектующие!$C$9*14+Комплектующие!$C$10*2+Комплектующие!$C$8*4</f>
        <v>2239</v>
      </c>
      <c r="H19" s="18">
        <f>Комплектующие!$C92*2+Комплектующие!$C$45*3+Комплектующие!$C$57*4+Комплектующие!$C$9*14+Комплектующие!$C$10*2+Комплектующие!$C$8*4</f>
        <v>2296</v>
      </c>
      <c r="I19" s="18">
        <f>Комплектующие!$C92*2+Комплектующие!$C$46*3+Комплектующие!$C$58*4+Комплектующие!$C$9*14+Комплектующие!$C$10*2+Комплектующие!$C$8*4</f>
        <v>2314</v>
      </c>
      <c r="J19" s="18">
        <f>Комплектующие!$C92*2+Комплектующие!$C$47*3+Комплектующие!$C$59*4+Комплектующие!$C$9*14+Комплектующие!$C$10*2+Комплектующие!$C$8*4</f>
        <v>2364</v>
      </c>
      <c r="K19" s="18">
        <f>Комплектующие!$C92*2+Комплектующие!$C$48*3+Комплектующие!$C$60*4+Комплектующие!$C$9*14+Комплектующие!$C$10*2+Комплектующие!$C$8*4</f>
        <v>2416</v>
      </c>
      <c r="L19" s="18">
        <f>Комплектующие!$C92*2+Комплектующие!$C$49*3+Комплектующие!$C$61*4+Комплектующие!$C$9*14+Комплектующие!$C$10*2+Комплектующие!$C$8*4</f>
        <v>2439</v>
      </c>
      <c r="M19" s="18">
        <v>1949</v>
      </c>
      <c r="N19" s="18">
        <f>Комплектующие!$C92*2+Комплектующие!$C$50*3+Комплектующие!$C$62*4+Комплектующие!$C$9*14+Комплектующие!$C$10*2+Комплектующие!$C$8*4</f>
        <v>2511</v>
      </c>
      <c r="O19" s="18">
        <f>Комплектующие!$C92*2+Комплектующие!$C$51*3+Комплектующие!$C$63*4+Комплектующие!$C$9*14+Комплектующие!$C$10*2+Комплектующие!$C$8*4</f>
        <v>2579</v>
      </c>
      <c r="P19" s="18">
        <f>Комплектующие!$C92*2+Комплектующие!$C$52*3+Комплектующие!$C$64*4+Комплектующие!$C$9*14+Комплектующие!$C$10*2+Комплектующие!$C$8*4</f>
        <v>2658</v>
      </c>
      <c r="Q19" s="18">
        <f>Комплектующие!$C92*2+Комплектующие!$C$52*3+Комплектующие!$C$64*4+Комплектующие!$C$9*14+Комплектующие!$C$10*2+Комплектующие!$C$8*4</f>
        <v>2658</v>
      </c>
      <c r="R19" s="68"/>
      <c r="S19" s="18">
        <v>1949</v>
      </c>
    </row>
    <row r="20" spans="1:19" x14ac:dyDescent="0.2">
      <c r="A20" s="3">
        <v>18</v>
      </c>
      <c r="B20" s="17" t="s">
        <v>201</v>
      </c>
      <c r="C20" s="4" t="s">
        <v>15</v>
      </c>
      <c r="D20" s="18">
        <f>Комплектующие!C93*2+Комплектующие!C$41*3+Комплектующие!C$53*4+Комплектующие!C$9*14+Комплектующие!C$10*2+Комплектующие!C$8*4</f>
        <v>2121</v>
      </c>
      <c r="E20" s="18">
        <f>Комплектующие!$C93*2+Комплектующие!$C$42*3+Комплектующие!$C$54*4+Комплектующие!$C$9*14+Комплектующие!$C$10*2+Комплектующие!$C$8*4</f>
        <v>2189</v>
      </c>
      <c r="F20" s="18">
        <f>Комплектующие!$C93*2+Комплектующие!$C$43*3+Комплектующие!$C$55*4+Комплектующие!$C$9*14+Комплектующие!$C$10*2+Комплектующие!$C$8*4</f>
        <v>2264</v>
      </c>
      <c r="G20" s="18">
        <f>Комплектующие!$C93*2+Комплектующие!$C$44*3+Комплектующие!$C$56*4+Комплектующие!$C$9*14+Комплектующие!$C$10*2+Комплектующие!$C$8*4</f>
        <v>2279</v>
      </c>
      <c r="H20" s="18">
        <f>Комплектующие!$C93*2+Комплектующие!$C$45*3+Комплектующие!$C$57*4+Комплектующие!$C$9*14+Комплектующие!$C$10*2+Комплектующие!$C$8*4</f>
        <v>2336</v>
      </c>
      <c r="I20" s="18">
        <f>Комплектующие!$C93*2+Комплектующие!$C$46*3+Комплектующие!$C$58*4+Комплектующие!$C$9*14+Комплектующие!$C$10*2+Комплектующие!$C$8*4</f>
        <v>2354</v>
      </c>
      <c r="J20" s="18">
        <f>Комплектующие!$C93*2+Комплектующие!$C$47*3+Комплектующие!$C$59*4+Комплектующие!$C$9*14+Комплектующие!$C$10*2+Комплектующие!$C$8*4</f>
        <v>2404</v>
      </c>
      <c r="K20" s="18">
        <f>Комплектующие!$C93*2+Комплектующие!$C$48*3+Комплектующие!$C$60*4+Комплектующие!$C$9*14+Комплектующие!$C$10*2+Комплектующие!$C$8*4</f>
        <v>2456</v>
      </c>
      <c r="L20" s="18">
        <f>Комплектующие!$C93*2+Комплектующие!$C$49*3+Комплектующие!$C$61*4+Комплектующие!$C$9*14+Комплектующие!$C$10*2+Комплектующие!$C$8*4</f>
        <v>2479</v>
      </c>
      <c r="M20" s="18">
        <v>1982</v>
      </c>
      <c r="N20" s="18">
        <f>Комплектующие!$C93*2+Комплектующие!$C$50*3+Комплектующие!$C$62*4+Комплектующие!$C$9*14+Комплектующие!$C$10*2+Комплектующие!$C$8*4</f>
        <v>2551</v>
      </c>
      <c r="O20" s="18">
        <f>Комплектующие!$C93*2+Комплектующие!$C$51*3+Комплектующие!$C$63*4+Комплектующие!$C$9*14+Комплектующие!$C$10*2+Комплектующие!$C$8*4</f>
        <v>2619</v>
      </c>
      <c r="P20" s="18">
        <f>Комплектующие!$C93*2+Комплектующие!$C$52*3+Комплектующие!$C$64*4+Комплектующие!$C$9*14+Комплектующие!$C$10*2+Комплектующие!$C$8*4</f>
        <v>2698</v>
      </c>
      <c r="Q20" s="18">
        <f>Комплектующие!$C93*2+Комплектующие!$C$52*3+Комплектующие!$C$64*4+Комплектующие!$C$9*14+Комплектующие!$C$10*2+Комплектующие!$C$8*4</f>
        <v>2698</v>
      </c>
      <c r="R20" s="68"/>
      <c r="S20" s="18">
        <v>1982</v>
      </c>
    </row>
    <row r="21" spans="1:19" x14ac:dyDescent="0.2">
      <c r="A21" s="3">
        <v>19</v>
      </c>
      <c r="B21" s="17" t="s">
        <v>202</v>
      </c>
      <c r="C21" s="4" t="s">
        <v>15</v>
      </c>
      <c r="D21" s="18">
        <f>Комплектующие!C94*2+Комплектующие!C$41*3+Комплектующие!C$53*4+Комплектующие!C$9*14+Комплектующие!C$10*2+Комплектующие!C$8*4</f>
        <v>2167</v>
      </c>
      <c r="E21" s="18">
        <f>Комплектующие!$C94*2+Комплектующие!$C$42*3+Комплектующие!$C$54*4+Комплектующие!$C$9*14+Комплектующие!$C$10*2+Комплектующие!$C$8*4</f>
        <v>2235</v>
      </c>
      <c r="F21" s="18">
        <f>Комплектующие!$C94*2+Комплектующие!$C$43*3+Комплектующие!$C$55*4+Комплектующие!$C$9*14+Комплектующие!$C$10*2+Комплектующие!$C$8*4</f>
        <v>2310</v>
      </c>
      <c r="G21" s="18">
        <f>Комплектующие!$C94*2+Комплектующие!$C$44*3+Комплектующие!$C$56*4+Комплектующие!$C$9*14+Комплектующие!$C$10*2+Комплектующие!$C$8*4</f>
        <v>2325</v>
      </c>
      <c r="H21" s="18">
        <f>Комплектующие!$C94*2+Комплектующие!$C$45*3+Комплектующие!$C$57*4+Комплектующие!$C$9*14+Комплектующие!$C$10*2+Комплектующие!$C$8*4</f>
        <v>2382</v>
      </c>
      <c r="I21" s="18">
        <f>Комплектующие!$C94*2+Комплектующие!$C$46*3+Комплектующие!$C$58*4+Комплектующие!$C$9*14+Комплектующие!$C$10*2+Комплектующие!$C$8*4</f>
        <v>2400</v>
      </c>
      <c r="J21" s="18">
        <f>Комплектующие!$C94*2+Комплектующие!$C$47*3+Комплектующие!$C$59*4+Комплектующие!$C$9*14+Комплектующие!$C$10*2+Комплектующие!$C$8*4</f>
        <v>2450</v>
      </c>
      <c r="K21" s="18">
        <f>Комплектующие!$C94*2+Комплектующие!$C$48*3+Комплектующие!$C$60*4+Комплектующие!$C$9*14+Комплектующие!$C$10*2+Комплектующие!$C$8*4</f>
        <v>2502</v>
      </c>
      <c r="L21" s="18">
        <f>Комплектующие!$C94*2+Комплектующие!$C$49*3+Комплектующие!$C$61*4+Комплектующие!$C$9*14+Комплектующие!$C$10*2+Комплектующие!$C$8*4</f>
        <v>2525</v>
      </c>
      <c r="M21" s="18">
        <v>2019</v>
      </c>
      <c r="N21" s="18">
        <f>Комплектующие!$C94*2+Комплектующие!$C$50*3+Комплектующие!$C$62*4+Комплектующие!$C$9*14+Комплектующие!$C$10*2+Комплектующие!$C$8*4</f>
        <v>2597</v>
      </c>
      <c r="O21" s="18">
        <f>Комплектующие!$C94*2+Комплектующие!$C$51*3+Комплектующие!$C$63*4+Комплектующие!$C$9*14+Комплектующие!$C$10*2+Комплектующие!$C$8*4</f>
        <v>2665</v>
      </c>
      <c r="P21" s="18">
        <f>Комплектующие!$C94*2+Комплектующие!$C$52*3+Комплектующие!$C$64*4+Комплектующие!$C$9*14+Комплектующие!$C$10*2+Комплектующие!$C$8*4</f>
        <v>2744</v>
      </c>
      <c r="Q21" s="18">
        <f>Комплектующие!$C94*2+Комплектующие!$C$52*3+Комплектующие!$C$64*4+Комплектующие!$C$9*14+Комплектующие!$C$10*2+Комплектующие!$C$8*4</f>
        <v>2744</v>
      </c>
      <c r="R21" s="68"/>
      <c r="S21" s="18">
        <v>2019</v>
      </c>
    </row>
    <row r="22" spans="1:19" x14ac:dyDescent="0.2">
      <c r="A22" s="3">
        <v>20</v>
      </c>
      <c r="B22" s="17" t="s">
        <v>203</v>
      </c>
      <c r="C22" s="4" t="s">
        <v>15</v>
      </c>
      <c r="D22" s="18">
        <f>Комплектующие!C95*2+Комплектующие!C$41*3+Комплектующие!C$53*4+Комплектующие!C$9*14+Комплектующие!C$10*2+Комплектующие!C$8*4</f>
        <v>2201</v>
      </c>
      <c r="E22" s="18">
        <f>Комплектующие!$C95*2+Комплектующие!$C$42*3+Комплектующие!$C$54*4+Комплектующие!$C$9*14+Комплектующие!$C$10*2+Комплектующие!$C$8*4</f>
        <v>2269</v>
      </c>
      <c r="F22" s="18">
        <f>Комплектующие!$C95*2+Комплектующие!$C$43*3+Комплектующие!$C$55*4+Комплектующие!$C$9*14+Комплектующие!$C$10*2+Комплектующие!$C$8*4</f>
        <v>2344</v>
      </c>
      <c r="G22" s="18">
        <f>Комплектующие!$C95*2+Комплектующие!$C$44*3+Комплектующие!$C$56*4+Комплектующие!$C$9*14+Комплектующие!$C$10*2+Комплектующие!$C$8*4</f>
        <v>2359</v>
      </c>
      <c r="H22" s="18">
        <f>Комплектующие!$C95*2+Комплектующие!$C$45*3+Комплектующие!$C$57*4+Комплектующие!$C$9*14+Комплектующие!$C$10*2+Комплектующие!$C$8*4</f>
        <v>2416</v>
      </c>
      <c r="I22" s="18">
        <f>Комплектующие!$C95*2+Комплектующие!$C$46*3+Комплектующие!$C$58*4+Комплектующие!$C$9*14+Комплектующие!$C$10*2+Комплектующие!$C$8*4</f>
        <v>2434</v>
      </c>
      <c r="J22" s="18">
        <f>Комплектующие!$C95*2+Комплектующие!$C$47*3+Комплектующие!$C$59*4+Комплектующие!$C$9*14+Комплектующие!$C$10*2+Комплектующие!$C$8*4</f>
        <v>2484</v>
      </c>
      <c r="K22" s="18">
        <f>Комплектующие!$C95*2+Комплектующие!$C$48*3+Комплектующие!$C$60*4+Комплектующие!$C$9*14+Комплектующие!$C$10*2+Комплектующие!$C$8*4</f>
        <v>2536</v>
      </c>
      <c r="L22" s="18">
        <f>Комплектующие!$C95*2+Комплектующие!$C$49*3+Комплектующие!$C$61*4+Комплектующие!$C$9*14+Комплектующие!$C$10*2+Комплектующие!$C$8*4</f>
        <v>2559</v>
      </c>
      <c r="M22" s="18">
        <v>2048</v>
      </c>
      <c r="N22" s="18">
        <f>Комплектующие!$C95*2+Комплектующие!$C$50*3+Комплектующие!$C$62*4+Комплектующие!$C$9*14+Комплектующие!$C$10*2+Комплектующие!$C$8*4</f>
        <v>2631</v>
      </c>
      <c r="O22" s="18">
        <f>Комплектующие!$C95*2+Комплектующие!$C$51*3+Комплектующие!$C$63*4+Комплектующие!$C$9*14+Комплектующие!$C$10*2+Комплектующие!$C$8*4</f>
        <v>2699</v>
      </c>
      <c r="P22" s="18">
        <f>Комплектующие!$C95*2+Комплектующие!$C$52*3+Комплектующие!$C$64*4+Комплектующие!$C$9*14+Комплектующие!$C$10*2+Комплектующие!$C$8*4</f>
        <v>2778</v>
      </c>
      <c r="Q22" s="18">
        <f>Комплектующие!$C95*2+Комплектующие!$C$52*3+Комплектующие!$C$64*4+Комплектующие!$C$9*14+Комплектующие!$C$10*2+Комплектующие!$C$8*4</f>
        <v>2778</v>
      </c>
      <c r="R22" s="68"/>
      <c r="S22" s="18">
        <v>2048</v>
      </c>
    </row>
    <row r="23" spans="1:19" x14ac:dyDescent="0.2">
      <c r="A23" s="3">
        <v>21</v>
      </c>
      <c r="B23" s="17" t="s">
        <v>204</v>
      </c>
      <c r="C23" s="4" t="s">
        <v>15</v>
      </c>
      <c r="D23" s="18">
        <f>Комплектующие!$C96*2+Комплектующие!$C$41*3+Комплектующие!$C$53*5+Комплектующие!$C$9*16+Комплектующие!$C$10*2+Комплектующие!$C$8*4</f>
        <v>2334</v>
      </c>
      <c r="E23" s="18">
        <f>Комплектующие!$C96*2+Комплектующие!$C$42*3+Комплектующие!$C$54*5+Комплектующие!$C$9*16+Комплектующие!$C$10*2+Комплектующие!$C$8*4</f>
        <v>2410</v>
      </c>
      <c r="F23" s="18">
        <f>Комплектующие!$C96*2+Комплектующие!$C$43*3+Комплектующие!$C$55*5+Комплектующие!$C$9*16+Комплектующие!$C$10*2+Комплектующие!$C$8*4</f>
        <v>2494</v>
      </c>
      <c r="G23" s="18">
        <f>Комплектующие!$C96*2+Комплектующие!$C$44*3+Комплектующие!$C$56*5+Комплектующие!$C$9*16+Комплектующие!$C$10*2+Комплектующие!$C$8*4</f>
        <v>2512</v>
      </c>
      <c r="H23" s="18">
        <f>Комплектующие!$C96*2+Комплектующие!$C$45*3+Комплектующие!$C$57*5+Комплектующие!$C$9*16+Комплектующие!$C$10*2+Комплектующие!$C$8*4</f>
        <v>2575</v>
      </c>
      <c r="I23" s="18">
        <f>Комплектующие!$C96*2+Комплектующие!$C$46*3+Комплектующие!$C$58*5+Комплектующие!$C$9*16+Комплектующие!$C$10*2+Комплектующие!$C$8*4</f>
        <v>2596</v>
      </c>
      <c r="J23" s="18">
        <f>Комплектующие!$C96*2+Комплектующие!$C$47*3+Комплектующие!$C$59*5+Комплектующие!$C$9*16+Комплектующие!$C$10*2+Комплектующие!$C$8*4</f>
        <v>2651</v>
      </c>
      <c r="K23" s="18">
        <f>Комплектующие!$C96*2+Комплектующие!$C$48*3+Комплектующие!$C$60*5+Комплектующие!$C$9*16+Комплектующие!$C$10*2+Комплектующие!$C$8*4</f>
        <v>2710</v>
      </c>
      <c r="L23" s="18">
        <f>Комплектующие!$C96*2+Комплектующие!$C$49*3+Комплектующие!$C$61*5+Комплектующие!$C$9*16+Комплектующие!$C$10*2+Комплектующие!$C$8*4</f>
        <v>2735</v>
      </c>
      <c r="M23" s="18">
        <v>2182</v>
      </c>
      <c r="N23" s="18">
        <f>Комплектующие!$C96*2+Комплектующие!$C$50*3+Комплектующие!$C$62*5+Комплектующие!$C$9*16+Комплектующие!$C$10*2+Комплектующие!$C$8*4</f>
        <v>2816</v>
      </c>
      <c r="O23" s="18">
        <f>Комплектующие!$C96*2+Комплектующие!$C$51*3+Комплектующие!$C$63*5+Комплектующие!$C$9*16+Комплектующие!$C$10*2+Комплектующие!$C$8*4</f>
        <v>2892</v>
      </c>
      <c r="P23" s="18">
        <f>Комплектующие!$C96*2+Комплектующие!$C$52*3+Комплектующие!$C$64*5+Комплектующие!$C$9*16+Комплектующие!$C$10*2+Комплектующие!$C$8*4</f>
        <v>2981</v>
      </c>
      <c r="Q23" s="18">
        <f>Комплектующие!$C96*2+Комплектующие!$C$52*3+Комплектующие!$C$64*5+Комплектующие!$C$9*16+Комплектующие!$C$10*2+Комплектующие!$C$8*4</f>
        <v>2981</v>
      </c>
      <c r="R23" s="68"/>
      <c r="S23" s="18">
        <v>2182</v>
      </c>
    </row>
    <row r="24" spans="1:19" x14ac:dyDescent="0.2">
      <c r="A24" s="3">
        <v>22</v>
      </c>
      <c r="B24" s="17" t="s">
        <v>205</v>
      </c>
      <c r="C24" s="4" t="s">
        <v>16</v>
      </c>
      <c r="D24" s="18">
        <f>Комплектующие!C97*2+Комплектующие!C$41*3+Комплектующие!C$53*5+Комплектующие!C$9*16+Комплектующие!C$10*2+Комплектующие!C$8*4</f>
        <v>2376</v>
      </c>
      <c r="E24" s="18">
        <f>Комплектующие!$C97*2+Комплектующие!$C$42*3+Комплектующие!$C$54*5+Комплектующие!$C$9*16+Комплектующие!$C$10*2+Комплектующие!$C$8*4</f>
        <v>2452</v>
      </c>
      <c r="F24" s="18">
        <f>Комплектующие!$C97*2+Комплектующие!$C$43*3+Комплектующие!$C$55*5+Комплектующие!$C$9*16+Комплектующие!$C$10*2+Комплектующие!$C$8*4</f>
        <v>2536</v>
      </c>
      <c r="G24" s="18">
        <f>Комплектующие!$C97*2+Комплектующие!$C$44*3+Комплектующие!$C$56*5+Комплектующие!$C$9*16+Комплектующие!$C$10*2+Комплектующие!$C$8*4</f>
        <v>2554</v>
      </c>
      <c r="H24" s="18">
        <f>Комплектующие!$C97*2+Комплектующие!$C$45*3+Комплектующие!$C$57*5+Комплектующие!$C$9*16+Комплектующие!$C$10*2+Комплектующие!$C$8*4</f>
        <v>2617</v>
      </c>
      <c r="I24" s="18">
        <f>Комплектующие!$C97*2+Комплектующие!$C$46*3+Комплектующие!$C$58*5+Комплектующие!$C$9*16+Комплектующие!$C$10*2+Комплектующие!$C$8*4</f>
        <v>2638</v>
      </c>
      <c r="J24" s="18">
        <f>Комплектующие!$C97*2+Комплектующие!$C$47*3+Комплектующие!$C$59*5+Комплектующие!$C$9*16+Комплектующие!$C$10*2+Комплектующие!$C$8*4</f>
        <v>2693</v>
      </c>
      <c r="K24" s="18">
        <f>Комплектующие!$C97*2+Комплектующие!$C$48*3+Комплектующие!$C$60*5+Комплектующие!$C$9*16+Комплектующие!$C$10*2+Комплектующие!$C$8*4</f>
        <v>2752</v>
      </c>
      <c r="L24" s="18">
        <f>Комплектующие!$C97*2+Комплектующие!$C$49*3+Комплектующие!$C$61*5+Комплектующие!$C$9*16+Комплектующие!$C$10*2+Комплектующие!$C$8*4</f>
        <v>2777</v>
      </c>
      <c r="M24" s="18">
        <v>2217</v>
      </c>
      <c r="N24" s="18">
        <f>Комплектующие!$C97*2+Комплектующие!$C$50*3+Комплектующие!$C$62*5+Комплектующие!$C$9*16+Комплектующие!$C$10*2+Комплектующие!$C$8*4</f>
        <v>2858</v>
      </c>
      <c r="O24" s="18">
        <f>Комплектующие!$C97*2+Комплектующие!$C$51*3+Комплектующие!$C$63*5+Комплектующие!$C$9*16+Комплектующие!$C$10*2+Комплектующие!$C$8*4</f>
        <v>2934</v>
      </c>
      <c r="P24" s="18">
        <f>Комплектующие!$C97*2+Комплектующие!$C$52*3+Комплектующие!$C$64*5+Комплектующие!$C$9*16+Комплектующие!$C$10*2+Комплектующие!$C$8*4</f>
        <v>3023</v>
      </c>
      <c r="Q24" s="18">
        <f>Комплектующие!$C97*2+Комплектующие!$C$52*3+Комплектующие!$C$64*5+Комплектующие!$C$9*16+Комплектующие!$C$10*2+Комплектующие!$C$8*4</f>
        <v>3023</v>
      </c>
      <c r="R24" s="68"/>
      <c r="S24" s="18">
        <v>2217</v>
      </c>
    </row>
    <row r="25" spans="1:19" x14ac:dyDescent="0.2">
      <c r="A25" s="3">
        <v>23</v>
      </c>
      <c r="B25" s="17" t="s">
        <v>206</v>
      </c>
      <c r="C25" s="4" t="s">
        <v>16</v>
      </c>
      <c r="D25" s="18">
        <f>Комплектующие!C98*2+Комплектующие!C$41*3+Комплектующие!C$53*5+Комплектующие!C$9*16+Комплектующие!C$10*2+Комплектующие!C$8*4</f>
        <v>2418</v>
      </c>
      <c r="E25" s="18">
        <f>Комплектующие!$C98*2+Комплектующие!$C$42*3+Комплектующие!$C$54*5+Комплектующие!$C$9*16+Комплектующие!$C$10*2+Комплектующие!$C$8*4</f>
        <v>2494</v>
      </c>
      <c r="F25" s="18">
        <f>Комплектующие!$C98*2+Комплектующие!$C$43*3+Комплектующие!$C$55*5+Комплектующие!$C$9*16+Комплектующие!$C$10*2+Комплектующие!$C$8*4</f>
        <v>2578</v>
      </c>
      <c r="G25" s="18">
        <f>Комплектующие!$C98*2+Комплектующие!$C$44*3+Комплектующие!$C$56*5+Комплектующие!$C$9*16+Комплектующие!$C$10*2+Комплектующие!$C$8*4</f>
        <v>2596</v>
      </c>
      <c r="H25" s="18">
        <f>Комплектующие!$C98*2+Комплектующие!$C$45*3+Комплектующие!$C$57*5+Комплектующие!$C$9*16+Комплектующие!$C$10*2+Комплектующие!$C$8*4</f>
        <v>2659</v>
      </c>
      <c r="I25" s="18">
        <f>Комплектующие!$C98*2+Комплектующие!$C$46*3+Комплектующие!$C$58*5+Комплектующие!$C$9*16+Комплектующие!$C$10*2+Комплектующие!$C$8*4</f>
        <v>2680</v>
      </c>
      <c r="J25" s="18">
        <f>Комплектующие!$C98*2+Комплектующие!$C$47*3+Комплектующие!$C$59*5+Комплектующие!$C$9*16+Комплектующие!$C$10*2+Комплектующие!$C$8*4</f>
        <v>2735</v>
      </c>
      <c r="K25" s="18">
        <f>Комплектующие!$C98*2+Комплектующие!$C$48*3+Комплектующие!$C$60*5+Комплектующие!$C$9*16+Комплектующие!$C$10*2+Комплектующие!$C$8*4</f>
        <v>2794</v>
      </c>
      <c r="L25" s="18">
        <f>Комплектующие!$C98*2+Комплектующие!$C$49*3+Комплектующие!$C$61*5+Комплектующие!$C$9*16+Комплектующие!$C$10*2+Комплектующие!$C$8*4</f>
        <v>2819</v>
      </c>
      <c r="M25" s="18">
        <v>2250</v>
      </c>
      <c r="N25" s="18">
        <f>Комплектующие!$C98*2+Комплектующие!$C$50*3+Комплектующие!$C$62*5+Комплектующие!$C$9*16+Комплектующие!$C$10*2+Комплектующие!$C$8*4</f>
        <v>2900</v>
      </c>
      <c r="O25" s="18">
        <f>Комплектующие!$C98*2+Комплектующие!$C$51*3+Комплектующие!$C$63*5+Комплектующие!$C$9*16+Комплектующие!$C$10*2+Комплектующие!$C$8*4</f>
        <v>2976</v>
      </c>
      <c r="P25" s="18">
        <f>Комплектующие!$C98*2+Комплектующие!$C$52*3+Комплектующие!$C$64*5+Комплектующие!$C$9*16+Комплектующие!$C$10*2+Комплектующие!$C$8*4</f>
        <v>3065</v>
      </c>
      <c r="Q25" s="18">
        <f>Комплектующие!$C98*2+Комплектующие!$C$52*3+Комплектующие!$C$64*5+Комплектующие!$C$9*16+Комплектующие!$C$10*2+Комплектующие!$C$8*4</f>
        <v>3065</v>
      </c>
      <c r="R25" s="68"/>
      <c r="S25" s="18">
        <v>2250</v>
      </c>
    </row>
    <row r="26" spans="1:19" x14ac:dyDescent="0.2">
      <c r="A26" s="3">
        <v>24</v>
      </c>
      <c r="B26" s="17" t="s">
        <v>207</v>
      </c>
      <c r="C26" s="4" t="s">
        <v>16</v>
      </c>
      <c r="D26" s="18">
        <f>Комплектующие!C99*2+Комплектующие!C$41*3+Комплектующие!C$53*5+Комплектующие!C$9*16+Комплектующие!C$10*2+Комплектующие!C$8*4</f>
        <v>2460</v>
      </c>
      <c r="E26" s="18">
        <f>Комплектующие!$C99*2+Комплектующие!$C$42*3+Комплектующие!$C$54*5+Комплектующие!$C$9*16+Комплектующие!$C$10*2+Комплектующие!$C$8*4</f>
        <v>2536</v>
      </c>
      <c r="F26" s="18">
        <f>Комплектующие!$C99*2+Комплектующие!$C$43*3+Комплектующие!$C$55*5+Комплектующие!$C$9*16+Комплектующие!$C$10*2+Комплектующие!$C$8*4</f>
        <v>2620</v>
      </c>
      <c r="G26" s="18">
        <f>Комплектующие!$C99*2+Комплектующие!$C$44*3+Комплектующие!$C$56*5+Комплектующие!$C$9*16+Комплектующие!$C$10*2+Комплектующие!$C$8*4</f>
        <v>2638</v>
      </c>
      <c r="H26" s="18">
        <f>Комплектующие!$C99*2+Комплектующие!$C$45*3+Комплектующие!$C$57*5+Комплектующие!$C$9*16+Комплектующие!$C$10*2+Комплектующие!$C$8*4</f>
        <v>2701</v>
      </c>
      <c r="I26" s="18">
        <f>Комплектующие!$C99*2+Комплектующие!$C$46*3+Комплектующие!$C$58*5+Комплектующие!$C$9*16+Комплектующие!$C$10*2+Комплектующие!$C$8*4</f>
        <v>2722</v>
      </c>
      <c r="J26" s="18">
        <f>Комплектующие!$C99*2+Комплектующие!$C$47*3+Комплектующие!$C$59*5+Комплектующие!$C$9*16+Комплектующие!$C$10*2+Комплектующие!$C$8*4</f>
        <v>2777</v>
      </c>
      <c r="K26" s="18">
        <f>Комплектующие!$C99*2+Комплектующие!$C$48*3+Комплектующие!$C$60*5+Комплектующие!$C$9*16+Комплектующие!$C$10*2+Комплектующие!$C$8*4</f>
        <v>2836</v>
      </c>
      <c r="L26" s="18">
        <f>Комплектующие!$C99*2+Комплектующие!$C$49*3+Комплектующие!$C$61*5+Комплектующие!$C$9*16+Комплектующие!$C$10*2+Комплектующие!$C$8*4</f>
        <v>2861</v>
      </c>
      <c r="M26" s="18">
        <v>2283</v>
      </c>
      <c r="N26" s="18">
        <f>Комплектующие!$C99*2+Комплектующие!$C$50*3+Комплектующие!$C$62*5+Комплектующие!$C$9*16+Комплектующие!$C$10*2+Комплектующие!$C$8*4</f>
        <v>2942</v>
      </c>
      <c r="O26" s="18">
        <f>Комплектующие!$C99*2+Комплектующие!$C$51*3+Комплектующие!$C$63*5+Комплектующие!$C$9*16+Комплектующие!$C$10*2+Комплектующие!$C$8*4</f>
        <v>3018</v>
      </c>
      <c r="P26" s="18">
        <f>Комплектующие!$C99*2+Комплектующие!$C$52*3+Комплектующие!$C$64*5+Комплектующие!$C$9*16+Комплектующие!$C$10*2+Комплектующие!$C$8*4</f>
        <v>3107</v>
      </c>
      <c r="Q26" s="18">
        <f>Комплектующие!$C99*2+Комплектующие!$C$52*3+Комплектующие!$C$64*5+Комплектующие!$C$9*16+Комплектующие!$C$10*2+Комплектующие!$C$8*4</f>
        <v>3107</v>
      </c>
      <c r="R26" s="68"/>
      <c r="S26" s="18">
        <v>2283</v>
      </c>
    </row>
    <row r="27" spans="1:19" x14ac:dyDescent="0.2">
      <c r="A27" s="3">
        <v>25</v>
      </c>
      <c r="B27" s="17" t="s">
        <v>208</v>
      </c>
      <c r="C27" s="4" t="s">
        <v>16</v>
      </c>
      <c r="D27" s="18">
        <f>Комплектующие!C100*2+Комплектующие!C$41*3+Комплектующие!C$53*5+Комплектующие!C$9*16+Комплектующие!C$10*2+Комплектующие!C$8*4</f>
        <v>2502</v>
      </c>
      <c r="E27" s="18">
        <f>Комплектующие!$C100*2+Комплектующие!$C$42*3+Комплектующие!$C$54*5+Комплектующие!$C$9*16+Комплектующие!$C$10*2+Комплектующие!$C$8*4</f>
        <v>2578</v>
      </c>
      <c r="F27" s="18">
        <f>Комплектующие!$C100*2+Комплектующие!$C$43*3+Комплектующие!$C$55*5+Комплектующие!$C$9*16+Комплектующие!$C$10*2+Комплектующие!$C$8*4</f>
        <v>2662</v>
      </c>
      <c r="G27" s="18">
        <f>Комплектующие!$C100*2+Комплектующие!$C$44*3+Комплектующие!$C$56*5+Комплектующие!$C$9*16+Комплектующие!$C$10*2+Комплектующие!$C$8*4</f>
        <v>2680</v>
      </c>
      <c r="H27" s="18">
        <f>Комплектующие!$C100*2+Комплектующие!$C$45*3+Комплектующие!$C$57*5+Комплектующие!$C$9*16+Комплектующие!$C$10*2+Комплектующие!$C$8*4</f>
        <v>2743</v>
      </c>
      <c r="I27" s="18">
        <f>Комплектующие!$C100*2+Комплектующие!$C$46*3+Комплектующие!$C$58*5+Комплектующие!$C$9*16+Комплектующие!$C$10*2+Комплектующие!$C$8*4</f>
        <v>2764</v>
      </c>
      <c r="J27" s="18">
        <f>Комплектующие!$C100*2+Комплектующие!$C$47*3+Комплектующие!$C$59*5+Комплектующие!$C$9*16+Комплектующие!$C$10*2+Комплектующие!$C$8*4</f>
        <v>2819</v>
      </c>
      <c r="K27" s="18">
        <f>Комплектующие!$C100*2+Комплектующие!$C$48*3+Комплектующие!$C$60*5+Комплектующие!$C$9*16+Комплектующие!$C$10*2+Комплектующие!$C$8*4</f>
        <v>2878</v>
      </c>
      <c r="L27" s="18">
        <f>Комплектующие!$C100*2+Комплектующие!$C$49*3+Комплектующие!$C$61*5+Комплектующие!$C$9*16+Комплектующие!$C$10*2+Комплектующие!$C$8*4</f>
        <v>2903</v>
      </c>
      <c r="M27" s="18">
        <v>2316</v>
      </c>
      <c r="N27" s="18">
        <f>Комплектующие!$C100*2+Комплектующие!$C$50*3+Комплектующие!$C$62*5+Комплектующие!$C$9*16+Комплектующие!$C$10*2+Комплектующие!$C$8*4</f>
        <v>2984</v>
      </c>
      <c r="O27" s="18">
        <f>Комплектующие!$C100*2+Комплектующие!$C$51*3+Комплектующие!$C$63*5+Комплектующие!$C$9*16+Комплектующие!$C$10*2+Комплектующие!$C$8*4</f>
        <v>3060</v>
      </c>
      <c r="P27" s="18">
        <f>Комплектующие!$C100*2+Комплектующие!$C$52*3+Комплектующие!$C$64*5+Комплектующие!$C$9*16+Комплектующие!$C$10*2+Комплектующие!$C$8*4</f>
        <v>3149</v>
      </c>
      <c r="Q27" s="18">
        <f>Комплектующие!$C100*2+Комплектующие!$C$52*3+Комплектующие!$C$64*5+Комплектующие!$C$9*16+Комплектующие!$C$10*2+Комплектующие!$C$8*4</f>
        <v>3149</v>
      </c>
      <c r="R27" s="68"/>
      <c r="S27" s="18">
        <v>2316</v>
      </c>
    </row>
    <row r="28" spans="1:19" x14ac:dyDescent="0.2">
      <c r="A28" s="3">
        <v>26</v>
      </c>
      <c r="B28" s="17" t="s">
        <v>209</v>
      </c>
      <c r="C28" s="4" t="s">
        <v>16</v>
      </c>
      <c r="D28" s="18">
        <f>Комплектующие!$C101*2+Комплектующие!$C$41*3+Комплектующие!$C$53*6+Комплектующие!$C$9*18+Комплектующие!$C$10*2+Комплектующие!$C$8*4</f>
        <v>2633</v>
      </c>
      <c r="E28" s="18">
        <f>Комплектующие!$C101*2+Комплектующие!$C$42*3+Комплектующие!$C$54*6+Комплектующие!$C$9*18+Комплектующие!$C$10*2+Комплектующие!$C$8*4</f>
        <v>2717</v>
      </c>
      <c r="F28" s="18">
        <f>Комплектующие!$C101*2+Комплектующие!$C$43*3+Комплектующие!$C$55*6+Комплектующие!$C$9*18+Комплектующие!$C$10*2+Комплектующие!$C$8*4</f>
        <v>2810</v>
      </c>
      <c r="G28" s="18">
        <f>Комплектующие!$C101*2+Комплектующие!$C$44*3+Комплектующие!$C$56*6+Комплектующие!$C$9*18+Комплектующие!$C$10*2+Комплектующие!$C$8*4</f>
        <v>2831</v>
      </c>
      <c r="H28" s="18">
        <f>Комплектующие!$C101*2+Комплектующие!$C$45*3+Комплектующие!$C$57*6+Комплектующие!$C$9*18+Комплектующие!$C$10*2+Комплектующие!$C$8*4</f>
        <v>2900</v>
      </c>
      <c r="I28" s="18">
        <f>Комплектующие!$C101*2+Комплектующие!$C$46*3+Комплектующие!$C$58*6+Комплектующие!$C$9*18+Комплектующие!$C$10*2+Комплектующие!$C$8*4</f>
        <v>2924</v>
      </c>
      <c r="J28" s="18">
        <f>Комплектующие!$C101*2+Комплектующие!$C$47*3+Комплектующие!$C$59*6+Комплектующие!$C$9*18+Комплектующие!$C$10*2+Комплектующие!$C$8*4</f>
        <v>2984</v>
      </c>
      <c r="K28" s="18">
        <f>Комплектующие!$C101*2+Комплектующие!$C$48*3+Комплектующие!$C$60*6+Комплектующие!$C$9*18+Комплектующие!$C$10*2+Комплектующие!$C$8*4</f>
        <v>3050</v>
      </c>
      <c r="L28" s="18">
        <f>Комплектующие!$C101*2+Комплектующие!$C$49*3+Комплектующие!$C$61*6+Комплектующие!$C$9*18+Комплектующие!$C$10*2+Комплектующие!$C$8*4</f>
        <v>3077</v>
      </c>
      <c r="M28" s="18">
        <v>2450</v>
      </c>
      <c r="N28" s="18">
        <f>Комплектующие!$C101*2+Комплектующие!$C$50*3+Комплектующие!$C$62*6+Комплектующие!$C$9*18+Комплектующие!$C$10*2+Комплектующие!$C$8*4</f>
        <v>3167</v>
      </c>
      <c r="O28" s="18">
        <f>Комплектующие!$C101*2+Комплектующие!$C$51*3+Комплектующие!$C$63*6+Комплектующие!$C$9*18+Комплектующие!$C$10*2+Комплектующие!$C$8*4</f>
        <v>3251</v>
      </c>
      <c r="P28" s="18">
        <f>Комплектующие!$C101*2+Комплектующие!$C$52*3+Комплектующие!$C$64*6+Комплектующие!$C$9*18+Комплектующие!$C$10*2+Комплектующие!$C$8*4</f>
        <v>3350</v>
      </c>
      <c r="Q28" s="18">
        <f>Комплектующие!$C101*2+Комплектующие!$C$52*3+Комплектующие!$C$64*6+Комплектующие!$C$9*18+Комплектующие!$C$10*2+Комплектующие!$C$8*4</f>
        <v>3350</v>
      </c>
      <c r="R28" s="68"/>
      <c r="S28" s="18">
        <v>2450</v>
      </c>
    </row>
    <row r="29" spans="1:19" x14ac:dyDescent="0.2">
      <c r="A29" s="3">
        <v>27</v>
      </c>
      <c r="B29" s="17" t="s">
        <v>210</v>
      </c>
      <c r="C29" s="4" t="s">
        <v>16</v>
      </c>
      <c r="D29" s="18">
        <f>Комплектующие!C102*2+Комплектующие!C$41*3+Комплектующие!C$53*6+Комплектующие!C$9*18+Комплектующие!C$10*2+Комплектующие!C$8*4</f>
        <v>2671</v>
      </c>
      <c r="E29" s="18">
        <f>Комплектующие!$C102*2+Комплектующие!$C$42*3+Комплектующие!$C$54*6+Комплектующие!$C$9*18+Комплектующие!$C$10*2+Комплектующие!$C$8*4</f>
        <v>2755</v>
      </c>
      <c r="F29" s="18">
        <f>Комплектующие!$C102*2+Комплектующие!$C$43*3+Комплектующие!$C$55*6+Комплектующие!$C$9*18+Комплектующие!$C$10*2+Комплектующие!$C$8*4</f>
        <v>2848</v>
      </c>
      <c r="G29" s="18">
        <f>Комплектующие!$C102*2+Комплектующие!$C$44*3+Комплектующие!$C$56*6+Комплектующие!$C$9*18+Комплектующие!$C$10*2+Комплектующие!$C$8*4</f>
        <v>2869</v>
      </c>
      <c r="H29" s="18">
        <f>Комплектующие!$C102*2+Комплектующие!$C$45*3+Комплектующие!$C$57*6+Комплектующие!$C$9*18+Комплектующие!$C$10*2+Комплектующие!$C$8*4</f>
        <v>2938</v>
      </c>
      <c r="I29" s="18">
        <f>Комплектующие!$C102*2+Комплектующие!$C$46*3+Комплектующие!$C$58*6+Комплектующие!$C$9*18+Комплектующие!$C$10*2+Комплектующие!$C$8*4</f>
        <v>2962</v>
      </c>
      <c r="J29" s="18">
        <f>Комплектующие!$C102*2+Комплектующие!$C$47*3+Комплектующие!$C$59*6+Комплектующие!$C$9*18+Комплектующие!$C$10*2+Комплектующие!$C$8*4</f>
        <v>3022</v>
      </c>
      <c r="K29" s="18">
        <f>Комплектующие!$C102*2+Комплектующие!$C$48*3+Комплектующие!$C$60*6+Комплектующие!$C$9*18+Комплектующие!$C$10*2+Комплектующие!$C$8*4</f>
        <v>3088</v>
      </c>
      <c r="L29" s="18">
        <f>Комплектующие!$C102*2+Комплектующие!$C$49*3+Комплектующие!$C$61*6+Комплектующие!$C$9*18+Комплектующие!$C$10*2+Комплектующие!$C$8*4</f>
        <v>3115</v>
      </c>
      <c r="M29" s="18">
        <v>2483</v>
      </c>
      <c r="N29" s="18">
        <f>Комплектующие!$C102*2+Комплектующие!$C$50*3+Комплектующие!$C$62*6+Комплектующие!$C$9*18+Комплектующие!$C$10*2+Комплектующие!$C$8*4</f>
        <v>3205</v>
      </c>
      <c r="O29" s="18">
        <f>Комплектующие!$C102*2+Комплектующие!$C$51*3+Комплектующие!$C$63*6+Комплектующие!$C$9*18+Комплектующие!$C$10*2+Комплектующие!$C$8*4</f>
        <v>3289</v>
      </c>
      <c r="P29" s="18">
        <f>Комплектующие!$C102*2+Комплектующие!$C$52*3+Комплектующие!$C$64*6+Комплектующие!$C$9*18+Комплектующие!$C$10*2+Комплектующие!$C$8*4</f>
        <v>3388</v>
      </c>
      <c r="Q29" s="18">
        <f>Комплектующие!$C102*2+Комплектующие!$C$52*3+Комплектующие!$C$64*6+Комплектующие!$C$9*18+Комплектующие!$C$10*2+Комплектующие!$C$8*4</f>
        <v>3388</v>
      </c>
      <c r="R29" s="68"/>
      <c r="S29" s="18">
        <v>2483</v>
      </c>
    </row>
    <row r="30" spans="1:19" x14ac:dyDescent="0.2">
      <c r="A30" s="3">
        <v>28</v>
      </c>
      <c r="B30" s="17" t="s">
        <v>211</v>
      </c>
      <c r="C30" s="4" t="s">
        <v>16</v>
      </c>
      <c r="D30" s="18">
        <f>Комплектующие!C103*2+Комплектующие!C$41*3+Комплектующие!C$53*6+Комплектующие!C$9*18+Комплектующие!C$10*2+Комплектующие!C$8*4</f>
        <v>2711</v>
      </c>
      <c r="E30" s="18">
        <f>Комплектующие!$C103*2+Комплектующие!$C$42*3+Комплектующие!$C$54*6+Комплектующие!$C$9*18+Комплектующие!$C$10*2+Комплектующие!$C$8*4</f>
        <v>2795</v>
      </c>
      <c r="F30" s="18">
        <f>Комплектующие!$C103*2+Комплектующие!$C$43*3+Комплектующие!$C$55*6+Комплектующие!$C$9*18+Комплектующие!$C$10*2+Комплектующие!$C$8*4</f>
        <v>2888</v>
      </c>
      <c r="G30" s="18">
        <f>Комплектующие!$C103*2+Комплектующие!$C$44*3+Комплектующие!$C$56*6+Комплектующие!$C$9*18+Комплектующие!$C$10*2+Комплектующие!$C$8*4</f>
        <v>2909</v>
      </c>
      <c r="H30" s="18">
        <f>Комплектующие!$C103*2+Комплектующие!$C$45*3+Комплектующие!$C$57*6+Комплектующие!$C$9*18+Комплектующие!$C$10*2+Комплектующие!$C$8*4</f>
        <v>2978</v>
      </c>
      <c r="I30" s="18">
        <f>Комплектующие!$C103*2+Комплектующие!$C$46*3+Комплектующие!$C$58*6+Комплектующие!$C$9*18+Комплектующие!$C$10*2+Комплектующие!$C$8*4</f>
        <v>3002</v>
      </c>
      <c r="J30" s="18">
        <f>Комплектующие!$C103*2+Комплектующие!$C$47*3+Комплектующие!$C$59*6+Комплектующие!$C$9*18+Комплектующие!$C$10*2+Комплектующие!$C$8*4</f>
        <v>3062</v>
      </c>
      <c r="K30" s="18">
        <f>Комплектующие!$C103*2+Комплектующие!$C$48*3+Комплектующие!$C$60*6+Комплектующие!$C$9*18+Комплектующие!$C$10*2+Комплектующие!$C$8*4</f>
        <v>3128</v>
      </c>
      <c r="L30" s="18">
        <f>Комплектующие!$C103*2+Комплектующие!$C$49*3+Комплектующие!$C$61*6+Комплектующие!$C$9*18+Комплектующие!$C$10*2+Комплектующие!$C$8*4</f>
        <v>3155</v>
      </c>
      <c r="M30" s="18">
        <v>2516</v>
      </c>
      <c r="N30" s="18">
        <f>Комплектующие!$C103*2+Комплектующие!$C$50*3+Комплектующие!$C$62*6+Комплектующие!$C$9*18+Комплектующие!$C$10*2+Комплектующие!$C$8*4</f>
        <v>3245</v>
      </c>
      <c r="O30" s="18">
        <f>Комплектующие!$C103*2+Комплектующие!$C$51*3+Комплектующие!$C$63*6+Комплектующие!$C$9*18+Комплектующие!$C$10*2+Комплектующие!$C$8*4</f>
        <v>3329</v>
      </c>
      <c r="P30" s="18">
        <f>Комплектующие!$C103*2+Комплектующие!$C$52*3+Комплектующие!$C$64*6+Комплектующие!$C$9*18+Комплектующие!$C$10*2+Комплектующие!$C$8*4</f>
        <v>3428</v>
      </c>
      <c r="Q30" s="18">
        <f>Комплектующие!$C103*2+Комплектующие!$C$52*3+Комплектующие!$C$64*6+Комплектующие!$C$9*18+Комплектующие!$C$10*2+Комплектующие!$C$8*4</f>
        <v>3428</v>
      </c>
      <c r="R30" s="68"/>
      <c r="S30" s="18">
        <v>2516</v>
      </c>
    </row>
    <row r="31" spans="1:19" x14ac:dyDescent="0.2">
      <c r="A31" s="3">
        <v>29</v>
      </c>
      <c r="B31" s="17" t="s">
        <v>212</v>
      </c>
      <c r="C31" s="4" t="s">
        <v>16</v>
      </c>
      <c r="D31" s="18">
        <f>Комплектующие!C104*2+Комплектующие!C$41*3+Комплектующие!C$53*6+Комплектующие!C$9*18+Комплектующие!C$10*2+Комплектующие!C$8*4</f>
        <v>2753</v>
      </c>
      <c r="E31" s="18">
        <f>Комплектующие!$C104*2+Комплектующие!$C$42*3+Комплектующие!$C$54*6+Комплектующие!$C$9*18+Комплектующие!$C$10*2+Комплектующие!$C$8*4</f>
        <v>2837</v>
      </c>
      <c r="F31" s="18">
        <f>Комплектующие!$C104*2+Комплектующие!$C$43*3+Комплектующие!$C$55*6+Комплектующие!$C$9*18+Комплектующие!$C$10*2+Комплектующие!$C$8*4</f>
        <v>2930</v>
      </c>
      <c r="G31" s="18">
        <f>Комплектующие!$C104*2+Комплектующие!$C$44*3+Комплектующие!$C$56*6+Комплектующие!$C$9*18+Комплектующие!$C$10*2+Комплектующие!$C$8*4</f>
        <v>2951</v>
      </c>
      <c r="H31" s="18">
        <f>Комплектующие!$C104*2+Комплектующие!$C$45*3+Комплектующие!$C$57*6+Комплектующие!$C$9*18+Комплектующие!$C$10*2+Комплектующие!$C$8*4</f>
        <v>3020</v>
      </c>
      <c r="I31" s="18">
        <f>Комплектующие!$C104*2+Комплектующие!$C$46*3+Комплектующие!$C$58*6+Комплектующие!$C$9*18+Комплектующие!$C$10*2+Комплектующие!$C$8*4</f>
        <v>3044</v>
      </c>
      <c r="J31" s="18">
        <f>Комплектующие!$C104*2+Комплектующие!$C$47*3+Комплектующие!$C$59*6+Комплектующие!$C$9*18+Комплектующие!$C$10*2+Комплектующие!$C$8*4</f>
        <v>3104</v>
      </c>
      <c r="K31" s="18">
        <f>Комплектующие!$C104*2+Комплектующие!$C$48*3+Комплектующие!$C$60*6+Комплектующие!$C$9*18+Комплектующие!$C$10*2+Комплектующие!$C$8*4</f>
        <v>3170</v>
      </c>
      <c r="L31" s="18">
        <f>Комплектующие!$C104*2+Комплектующие!$C$49*3+Комплектующие!$C$61*6+Комплектующие!$C$9*18+Комплектующие!$C$10*2+Комплектующие!$C$8*4</f>
        <v>3197</v>
      </c>
      <c r="M31" s="18">
        <v>2549</v>
      </c>
      <c r="N31" s="18">
        <f>Комплектующие!$C104*2+Комплектующие!$C$50*3+Комплектующие!$C$62*6+Комплектующие!$C$9*18+Комплектующие!$C$10*2+Комплектующие!$C$8*4</f>
        <v>3287</v>
      </c>
      <c r="O31" s="18">
        <f>Комплектующие!$C104*2+Комплектующие!$C$51*3+Комплектующие!$C$63*6+Комплектующие!$C$9*18+Комплектующие!$C$10*2+Комплектующие!$C$8*4</f>
        <v>3371</v>
      </c>
      <c r="P31" s="18">
        <f>Комплектующие!$C104*2+Комплектующие!$C$52*3+Комплектующие!$C$64*6+Комплектующие!$C$9*18+Комплектующие!$C$10*2+Комплектующие!$C$8*4</f>
        <v>3470</v>
      </c>
      <c r="Q31" s="18">
        <f>Комплектующие!$C104*2+Комплектующие!$C$52*3+Комплектующие!$C$64*6+Комплектующие!$C$9*18+Комплектующие!$C$10*2+Комплектующие!$C$8*4</f>
        <v>3470</v>
      </c>
      <c r="R31" s="68"/>
      <c r="S31" s="18">
        <v>2549</v>
      </c>
    </row>
    <row r="32" spans="1:19" x14ac:dyDescent="0.2">
      <c r="A32" s="3">
        <v>30</v>
      </c>
      <c r="B32" s="17" t="s">
        <v>213</v>
      </c>
      <c r="C32" s="4" t="s">
        <v>16</v>
      </c>
      <c r="D32" s="18">
        <f>Комплектующие!C105*2+Комплектующие!C$41*3+Комплектующие!C$53*6+Комплектующие!C$9*18+Комплектующие!C$10*2+Комплектующие!C$8*4</f>
        <v>2793</v>
      </c>
      <c r="E32" s="18">
        <f>Комплектующие!$C105*2+Комплектующие!$C$42*3+Комплектующие!$C$54*6+Комплектующие!$C$9*18+Комплектующие!$C$10*2+Комплектующие!$C$8*4</f>
        <v>2877</v>
      </c>
      <c r="F32" s="18">
        <f>Комплектующие!$C105*2+Комплектующие!$C$43*3+Комплектующие!$C$55*6+Комплектующие!$C$9*18+Комплектующие!$C$10*2+Комплектующие!$C$8*4</f>
        <v>2970</v>
      </c>
      <c r="G32" s="18">
        <f>Комплектующие!$C105*2+Комплектующие!$C$44*3+Комплектующие!$C$56*6+Комплектующие!$C$9*18+Комплектующие!$C$10*2+Комплектующие!$C$8*4</f>
        <v>2991</v>
      </c>
      <c r="H32" s="18">
        <f>Комплектующие!$C105*2+Комплектующие!$C$45*3+Комплектующие!$C$57*6+Комплектующие!$C$9*18+Комплектующие!$C$10*2+Комплектующие!$C$8*4</f>
        <v>3060</v>
      </c>
      <c r="I32" s="18">
        <f>Комплектующие!$C105*2+Комплектующие!$C$46*3+Комплектующие!$C$58*6+Комплектующие!$C$9*18+Комплектующие!$C$10*2+Комплектующие!$C$8*4</f>
        <v>3084</v>
      </c>
      <c r="J32" s="18">
        <f>Комплектующие!$C105*2+Комплектующие!$C$47*3+Комплектующие!$C$59*6+Комплектующие!$C$9*18+Комплектующие!$C$10*2+Комплектующие!$C$8*4</f>
        <v>3144</v>
      </c>
      <c r="K32" s="18">
        <f>Комплектующие!$C105*2+Комплектующие!$C$48*3+Комплектующие!$C$60*6+Комплектующие!$C$9*18+Комплектующие!$C$10*2+Комплектующие!$C$8*4</f>
        <v>3210</v>
      </c>
      <c r="L32" s="18">
        <f>Комплектующие!$C105*2+Комплектующие!$C$49*3+Комплектующие!$C$61*6+Комплектующие!$C$9*18+Комплектующие!$C$10*2+Комплектующие!$C$8*4</f>
        <v>3237</v>
      </c>
      <c r="M32" s="18">
        <v>2582</v>
      </c>
      <c r="N32" s="18">
        <f>Комплектующие!$C105*2+Комплектующие!$C$50*3+Комплектующие!$C$62*6+Комплектующие!$C$9*18+Комплектующие!$C$10*2+Комплектующие!$C$8*4</f>
        <v>3327</v>
      </c>
      <c r="O32" s="18">
        <f>Комплектующие!$C105*2+Комплектующие!$C$51*3+Комплектующие!$C$63*6+Комплектующие!$C$9*18+Комплектующие!$C$10*2+Комплектующие!$C$8*4</f>
        <v>3411</v>
      </c>
      <c r="P32" s="18">
        <f>Комплектующие!$C105*2+Комплектующие!$C$52*3+Комплектующие!$C$64*6+Комплектующие!$C$9*18+Комплектующие!$C$10*2+Комплектующие!$C$8*4</f>
        <v>3510</v>
      </c>
      <c r="Q32" s="18">
        <f>Комплектующие!$C105*2+Комплектующие!$C$52*3+Комплектующие!$C$64*6+Комплектующие!$C$9*18+Комплектующие!$C$10*2+Комплектующие!$C$8*4</f>
        <v>3510</v>
      </c>
      <c r="R32" s="68"/>
      <c r="S32" s="18">
        <v>2582</v>
      </c>
    </row>
    <row r="33" spans="1:19" x14ac:dyDescent="0.2">
      <c r="A33" s="3">
        <v>31</v>
      </c>
      <c r="B33" s="17" t="s">
        <v>214</v>
      </c>
      <c r="C33" s="4" t="s">
        <v>16</v>
      </c>
      <c r="D33" s="18">
        <f>Комплектующие!C106*2+Комплектующие!C$41*3+Комплектующие!C$53*6+Комплектующие!C$9*18+Комплектующие!C$10*2+Комплектующие!C$8*4</f>
        <v>2837</v>
      </c>
      <c r="E33" s="18">
        <f>Комплектующие!$C106*2+Комплектующие!$C$42*3+Комплектующие!$C$54*6+Комплектующие!$C$9*18+Комплектующие!$C$10*2+Комплектующие!$C$8*4</f>
        <v>2921</v>
      </c>
      <c r="F33" s="18">
        <f>Комплектующие!$C106*2+Комплектующие!$C$43*3+Комплектующие!$C$55*6+Комплектующие!$C$9*18+Комплектующие!$C$10*2+Комплектующие!$C$8*4</f>
        <v>3014</v>
      </c>
      <c r="G33" s="18">
        <f>Комплектующие!$C106*2+Комплектующие!$C$44*3+Комплектующие!$C$56*6+Комплектующие!$C$9*18+Комплектующие!$C$10*2+Комплектующие!$C$8*4</f>
        <v>3035</v>
      </c>
      <c r="H33" s="18">
        <f>Комплектующие!$C106*2+Комплектующие!$C$45*3+Комплектующие!$C$57*6+Комплектующие!$C$9*18+Комплектующие!$C$10*2+Комплектующие!$C$8*4</f>
        <v>3104</v>
      </c>
      <c r="I33" s="18">
        <f>Комплектующие!$C106*2+Комплектующие!$C$46*3+Комплектующие!$C$58*6+Комплектующие!$C$9*18+Комплектующие!$C$10*2+Комплектующие!$C$8*4</f>
        <v>3128</v>
      </c>
      <c r="J33" s="18">
        <f>Комплектующие!$C106*2+Комплектующие!$C$47*3+Комплектующие!$C$59*6+Комплектующие!$C$9*18+Комплектующие!$C$10*2+Комплектующие!$C$8*4</f>
        <v>3188</v>
      </c>
      <c r="K33" s="18">
        <f>Комплектующие!$C106*2+Комплектующие!$C$48*3+Комплектующие!$C$60*6+Комплектующие!$C$9*18+Комплектующие!$C$10*2+Комплектующие!$C$8*4</f>
        <v>3254</v>
      </c>
      <c r="L33" s="18">
        <f>Комплектующие!$C106*2+Комплектующие!$C$49*3+Комплектующие!$C$61*6+Комплектующие!$C$9*18+Комплектующие!$C$10*2+Комплектующие!$C$8*4</f>
        <v>3281</v>
      </c>
      <c r="M33" s="18">
        <v>2615</v>
      </c>
      <c r="N33" s="18">
        <f>Комплектующие!$C106*2+Комплектующие!$C$50*3+Комплектующие!$C$62*6+Комплектующие!$C$9*18+Комплектующие!$C$10*2+Комплектующие!$C$8*4</f>
        <v>3371</v>
      </c>
      <c r="O33" s="18">
        <f>Комплектующие!$C106*2+Комплектующие!$C$51*3+Комплектующие!$C$63*6+Комплектующие!$C$9*18+Комплектующие!$C$10*2+Комплектующие!$C$8*4</f>
        <v>3455</v>
      </c>
      <c r="P33" s="18">
        <f>Комплектующие!$C106*2+Комплектующие!$C$52*3+Комплектующие!$C$64*6+Комплектующие!$C$9*18+Комплектующие!$C$10*2+Комплектующие!$C$8*4</f>
        <v>3554</v>
      </c>
      <c r="Q33" s="18">
        <f>Комплектующие!$C106*2+Комплектующие!$C$52*3+Комплектующие!$C$64*6+Комплектующие!$C$9*18+Комплектующие!$C$10*2+Комплектующие!$C$8*4</f>
        <v>3554</v>
      </c>
      <c r="R33" s="68"/>
      <c r="S33" s="18">
        <v>2615</v>
      </c>
    </row>
    <row r="34" spans="1:19" x14ac:dyDescent="0.2">
      <c r="A34" s="3">
        <v>32</v>
      </c>
      <c r="B34" s="17" t="s">
        <v>215</v>
      </c>
      <c r="C34" s="4" t="s">
        <v>16</v>
      </c>
      <c r="D34" s="18">
        <f>Комплектующие!$C107*2+Комплектующие!$C$41*3+Комплектующие!$C$53*7+Комплектующие!$C$9*20+Комплектующие!$C$10*2+Комплектующие!$C$8*4</f>
        <v>2972</v>
      </c>
      <c r="E34" s="18">
        <f>Комплектующие!$C107*2+Комплектующие!$C$42*3+Комплектующие!$C$54*7+Комплектующие!$C$9*20+Комплектующие!$C$10*2+Комплектующие!$C$8*4</f>
        <v>3064</v>
      </c>
      <c r="F34" s="18">
        <f>Комплектующие!$C107*2+Комплектующие!$C$43*3+Комплектующие!$C$55*7+Комплектующие!$C$9*20+Комплектующие!$C$10*2+Комплектующие!$C$8*4</f>
        <v>3166</v>
      </c>
      <c r="G34" s="18">
        <f>Комплектующие!$C107*2+Комплектующие!$C$44*3+Комплектующие!$C$56*7+Комплектующие!$C$9*20+Комплектующие!$C$10*2+Комплектующие!$C$8*4</f>
        <v>3190</v>
      </c>
      <c r="H34" s="18">
        <f>Комплектующие!$C107*2+Комплектующие!$C$45*3+Комплектующие!$C$57*7+Комплектующие!$C$9*20+Комплектующие!$C$10*2+Комплектующие!$C$8*4</f>
        <v>3265</v>
      </c>
      <c r="I34" s="18">
        <f>Комплектующие!$C107*2+Комплектующие!$C$46*3+Комплектующие!$C$58*7+Комплектующие!$C$9*20+Комплектующие!$C$10*2+Комплектующие!$C$8*4</f>
        <v>3292</v>
      </c>
      <c r="J34" s="18">
        <f>Комплектующие!$C107*2+Комплектующие!$C$47*3+Комплектующие!$C$59*7+Комплектующие!$C$9*20+Комплектующие!$C$10*2+Комплектующие!$C$8*4</f>
        <v>3357</v>
      </c>
      <c r="K34" s="18">
        <f>Комплектующие!$C107*2+Комплектующие!$C$48*3+Комплектующие!$C$60*7+Комплектующие!$C$9*20+Комплектующие!$C$10*2+Комплектующие!$C$8*4</f>
        <v>3430</v>
      </c>
      <c r="L34" s="18">
        <f>Комплектующие!$C107*2+Комплектующие!$C$49*3+Комплектующие!$C$61*7+Комплектующие!$C$9*20+Комплектующие!$C$10*2+Комплектующие!$C$8*4</f>
        <v>3459</v>
      </c>
      <c r="M34" s="18">
        <v>2752</v>
      </c>
      <c r="N34" s="18">
        <f>Комплектующие!$C107*2+Комплектующие!$C$50*3+Комплектующие!$C$62*7+Комплектующие!$C$9*20+Комплектующие!$C$10*2+Комплектующие!$C$8*4</f>
        <v>3558</v>
      </c>
      <c r="O34" s="18">
        <f>Комплектующие!$C107*2+Комплектующие!$C$51*3+Комплектующие!$C$63*7+Комплектующие!$C$9*20+Комплектующие!$C$10*2+Комплектующие!$C$8*4</f>
        <v>3650</v>
      </c>
      <c r="P34" s="18">
        <f>Комплектующие!$C107*2+Комплектующие!$C$52*3+Комплектующие!$C$64*7+Комплектующие!$C$9*20+Комплектующие!$C$10*2+Комплектующие!$C$8*4</f>
        <v>3759</v>
      </c>
      <c r="Q34" s="18">
        <f>Комплектующие!$C107*2+Комплектующие!$C$52*3+Комплектующие!$C$64*7+Комплектующие!$C$9*20+Комплектующие!$C$10*2+Комплектующие!$C$8*4</f>
        <v>3759</v>
      </c>
      <c r="R34" s="68"/>
      <c r="S34" s="18">
        <v>2752</v>
      </c>
    </row>
    <row r="35" spans="1:19" x14ac:dyDescent="0.2">
      <c r="A35" s="3">
        <v>33</v>
      </c>
      <c r="B35" s="17" t="s">
        <v>216</v>
      </c>
      <c r="C35" s="4" t="s">
        <v>16</v>
      </c>
      <c r="D35" s="18">
        <f>Комплектующие!C108*2+Комплектующие!C$41*3+Комплектующие!C$53*7+Комплектующие!C$9*20+Комплектующие!C$10*2+Комплектующие!C$8*4</f>
        <v>3012</v>
      </c>
      <c r="E35" s="18">
        <f>Комплектующие!$C108*2+Комплектующие!$C$42*3+Комплектующие!$C$54*7+Комплектующие!$C$9*20+Комплектующие!$C$10*2+Комплектующие!$C$8*4</f>
        <v>3104</v>
      </c>
      <c r="F35" s="18">
        <f>Комплектующие!$C108*2+Комплектующие!$C$43*3+Комплектующие!$C$55*7+Комплектующие!$C$9*20+Комплектующие!$C$10*2+Комплектующие!$C$8*4</f>
        <v>3206</v>
      </c>
      <c r="G35" s="18">
        <f>Комплектующие!$C108*2+Комплектующие!$C$44*3+Комплектующие!$C$56*7+Комплектующие!$C$9*20+Комплектующие!$C$10*2+Комплектующие!$C$8*4</f>
        <v>3230</v>
      </c>
      <c r="H35" s="18">
        <f>Комплектующие!$C108*2+Комплектующие!$C$45*3+Комплектующие!$C$57*7+Комплектующие!$C$9*20+Комплектующие!$C$10*2+Комплектующие!$C$8*4</f>
        <v>3305</v>
      </c>
      <c r="I35" s="18">
        <f>Комплектующие!$C108*2+Комплектующие!$C$46*3+Комплектующие!$C$58*7+Комплектующие!$C$9*20+Комплектующие!$C$10*2+Комплектующие!$C$8*4</f>
        <v>3332</v>
      </c>
      <c r="J35" s="18">
        <f>Комплектующие!$C108*2+Комплектующие!$C$47*3+Комплектующие!$C$59*7+Комплектующие!$C$9*20+Комплектующие!$C$10*2+Комплектующие!$C$8*4</f>
        <v>3397</v>
      </c>
      <c r="K35" s="18">
        <f>Комплектующие!$C108*2+Комплектующие!$C$48*3+Комплектующие!$C$60*7+Комплектующие!$C$9*20+Комплектующие!$C$10*2+Комплектующие!$C$8*4</f>
        <v>3470</v>
      </c>
      <c r="L35" s="18">
        <f>Комплектующие!$C108*2+Комплектующие!$C$49*3+Комплектующие!$C$61*7+Комплектующие!$C$9*20+Комплектующие!$C$10*2+Комплектующие!$C$8*4</f>
        <v>3499</v>
      </c>
      <c r="M35" s="18">
        <v>2785</v>
      </c>
      <c r="N35" s="18">
        <f>Комплектующие!$C108*2+Комплектующие!$C$50*3+Комплектующие!$C$62*7+Комплектующие!$C$9*20+Комплектующие!$C$10*2+Комплектующие!$C$8*4</f>
        <v>3598</v>
      </c>
      <c r="O35" s="18">
        <f>Комплектующие!$C108*2+Комплектующие!$C$51*3+Комплектующие!$C$63*7+Комплектующие!$C$9*20+Комплектующие!$C$10*2+Комплектующие!$C$8*4</f>
        <v>3690</v>
      </c>
      <c r="P35" s="18">
        <f>Комплектующие!$C108*2+Комплектующие!$C$52*3+Комплектующие!$C$64*7+Комплектующие!$C$9*20+Комплектующие!$C$10*2+Комплектующие!$C$8*4</f>
        <v>3799</v>
      </c>
      <c r="Q35" s="18">
        <f>Комплектующие!$C108*2+Комплектующие!$C$52*3+Комплектующие!$C$64*7+Комплектующие!$C$9*20+Комплектующие!$C$10*2+Комплектующие!$C$8*4</f>
        <v>3799</v>
      </c>
      <c r="R35" s="68"/>
      <c r="S35" s="18">
        <v>2785</v>
      </c>
    </row>
    <row r="36" spans="1:19" x14ac:dyDescent="0.2">
      <c r="A36" s="3">
        <v>34</v>
      </c>
      <c r="B36" s="17" t="s">
        <v>217</v>
      </c>
      <c r="C36" s="4" t="s">
        <v>16</v>
      </c>
      <c r="D36" s="18">
        <f>Комплектующие!C109*2+Комплектующие!C$41*3+Комплектующие!C$53*7+Комплектующие!C$9*20+Комплектующие!C$10*2+Комплектующие!C$8*4</f>
        <v>3054</v>
      </c>
      <c r="E36" s="18">
        <f>Комплектующие!$C109*2+Комплектующие!$C$42*3+Комплектующие!$C$54*7+Комплектующие!$C$9*20+Комплектующие!$C$10*2+Комплектующие!$C$8*4</f>
        <v>3146</v>
      </c>
      <c r="F36" s="18">
        <f>Комплектующие!$C109*2+Комплектующие!$C$43*3+Комплектующие!$C$55*7+Комплектующие!$C$9*20+Комплектующие!$C$10*2+Комплектующие!$C$8*4</f>
        <v>3248</v>
      </c>
      <c r="G36" s="18">
        <f>Комплектующие!$C109*2+Комплектующие!$C$44*3+Комплектующие!$C$56*7+Комплектующие!$C$9*20+Комплектующие!$C$10*2+Комплектующие!$C$8*4</f>
        <v>3272</v>
      </c>
      <c r="H36" s="18">
        <f>Комплектующие!$C109*2+Комплектующие!$C$45*3+Комплектующие!$C$57*7+Комплектующие!$C$9*20+Комплектующие!$C$10*2+Комплектующие!$C$8*4</f>
        <v>3347</v>
      </c>
      <c r="I36" s="18">
        <f>Комплектующие!$C109*2+Комплектующие!$C$46*3+Комплектующие!$C$58*7+Комплектующие!$C$9*20+Комплектующие!$C$10*2+Комплектующие!$C$8*4</f>
        <v>3374</v>
      </c>
      <c r="J36" s="18">
        <f>Комплектующие!$C109*2+Комплектующие!$C$47*3+Комплектующие!$C$59*7+Комплектующие!$C$9*20+Комплектующие!$C$10*2+Комплектующие!$C$8*4</f>
        <v>3439</v>
      </c>
      <c r="K36" s="18">
        <f>Комплектующие!$C109*2+Комплектующие!$C$48*3+Комплектующие!$C$60*7+Комплектующие!$C$9*20+Комплектующие!$C$10*2+Комплектующие!$C$8*4</f>
        <v>3512</v>
      </c>
      <c r="L36" s="18">
        <f>Комплектующие!$C109*2+Комплектующие!$C$49*3+Комплектующие!$C$61*7+Комплектующие!$C$9*20+Комплектующие!$C$10*2+Комплектующие!$C$8*4</f>
        <v>3541</v>
      </c>
      <c r="M36" s="18">
        <v>2818</v>
      </c>
      <c r="N36" s="18">
        <f>Комплектующие!$C109*2+Комплектующие!$C$50*3+Комплектующие!$C$62*7+Комплектующие!$C$9*20+Комплектующие!$C$10*2+Комплектующие!$C$8*4</f>
        <v>3640</v>
      </c>
      <c r="O36" s="18">
        <f>Комплектующие!$C109*2+Комплектующие!$C$51*3+Комплектующие!$C$63*7+Комплектующие!$C$9*20+Комплектующие!$C$10*2+Комплектующие!$C$8*4</f>
        <v>3732</v>
      </c>
      <c r="P36" s="18">
        <f>Комплектующие!$C109*2+Комплектующие!$C$52*3+Комплектующие!$C$64*7+Комплектующие!$C$9*20+Комплектующие!$C$10*2+Комплектующие!$C$8*4</f>
        <v>3841</v>
      </c>
      <c r="Q36" s="18">
        <f>Комплектующие!$C109*2+Комплектующие!$C$52*3+Комплектующие!$C$64*7+Комплектующие!$C$9*20+Комплектующие!$C$10*2+Комплектующие!$C$8*4</f>
        <v>3841</v>
      </c>
      <c r="R36" s="68"/>
      <c r="S36" s="18">
        <v>2818</v>
      </c>
    </row>
    <row r="37" spans="1:19" x14ac:dyDescent="0.2">
      <c r="A37" s="3">
        <v>35</v>
      </c>
      <c r="B37" s="17" t="s">
        <v>218</v>
      </c>
      <c r="C37" s="4" t="s">
        <v>16</v>
      </c>
      <c r="D37" s="18">
        <f>Комплектующие!C110*2+Комплектующие!C$41*3+Комплектующие!C$53*7+Комплектующие!C$9*20+Комплектующие!C$10*2+Комплектующие!C$8*4</f>
        <v>3092</v>
      </c>
      <c r="E37" s="18">
        <f>Комплектующие!$C110*2+Комплектующие!$C$42*3+Комплектующие!$C$54*7+Комплектующие!$C$9*20+Комплектующие!$C$10*2+Комплектующие!$C$8*4</f>
        <v>3184</v>
      </c>
      <c r="F37" s="18">
        <f>Комплектующие!$C110*2+Комплектующие!$C$43*3+Комплектующие!$C$55*7+Комплектующие!$C$9*20+Комплектующие!$C$10*2+Комплектующие!$C$8*4</f>
        <v>3286</v>
      </c>
      <c r="G37" s="18">
        <f>Комплектующие!$C110*2+Комплектующие!$C$44*3+Комплектующие!$C$56*7+Комплектующие!$C$9*20+Комплектующие!$C$10*2+Комплектующие!$C$8*4</f>
        <v>3310</v>
      </c>
      <c r="H37" s="18">
        <f>Комплектующие!$C110*2+Комплектующие!$C$45*3+Комплектующие!$C$57*7+Комплектующие!$C$9*20+Комплектующие!$C$10*2+Комплектующие!$C$8*4</f>
        <v>3385</v>
      </c>
      <c r="I37" s="18">
        <f>Комплектующие!$C110*2+Комплектующие!$C$46*3+Комплектующие!$C$58*7+Комплектующие!$C$9*20+Комплектующие!$C$10*2+Комплектующие!$C$8*4</f>
        <v>3412</v>
      </c>
      <c r="J37" s="18">
        <f>Комплектующие!$C110*2+Комплектующие!$C$47*3+Комплектующие!$C$59*7+Комплектующие!$C$9*20+Комплектующие!$C$10*2+Комплектующие!$C$8*4</f>
        <v>3477</v>
      </c>
      <c r="K37" s="18">
        <f>Комплектующие!$C110*2+Комплектующие!$C$48*3+Комплектующие!$C$60*7+Комплектующие!$C$9*20+Комплектующие!$C$10*2+Комплектующие!$C$8*4</f>
        <v>3550</v>
      </c>
      <c r="L37" s="18">
        <f>Комплектующие!$C110*2+Комплектующие!$C$49*3+Комплектующие!$C$61*7+Комплектующие!$C$9*20+Комплектующие!$C$10*2+Комплектующие!$C$8*4</f>
        <v>3579</v>
      </c>
      <c r="M37" s="18">
        <v>2851</v>
      </c>
      <c r="N37" s="18">
        <f>Комплектующие!$C110*2+Комплектующие!$C$50*3+Комплектующие!$C$62*7+Комплектующие!$C$9*20+Комплектующие!$C$10*2+Комплектующие!$C$8*4</f>
        <v>3678</v>
      </c>
      <c r="O37" s="18">
        <f>Комплектующие!$C110*2+Комплектующие!$C$51*3+Комплектующие!$C$63*7+Комплектующие!$C$9*20+Комплектующие!$C$10*2+Комплектующие!$C$8*4</f>
        <v>3770</v>
      </c>
      <c r="P37" s="18">
        <f>Комплектующие!$C110*2+Комплектующие!$C$52*3+Комплектующие!$C$64*7+Комплектующие!$C$9*20+Комплектующие!$C$10*2+Комплектующие!$C$8*4</f>
        <v>3879</v>
      </c>
      <c r="Q37" s="18">
        <f>Комплектующие!$C110*2+Комплектующие!$C$52*3+Комплектующие!$C$64*7+Комплектующие!$C$9*20+Комплектующие!$C$10*2+Комплектующие!$C$8*4</f>
        <v>3879</v>
      </c>
      <c r="R37" s="68"/>
      <c r="S37" s="18">
        <v>2851</v>
      </c>
    </row>
    <row r="38" spans="1:19" x14ac:dyDescent="0.2">
      <c r="A38" s="3">
        <v>36</v>
      </c>
      <c r="B38" s="17" t="s">
        <v>219</v>
      </c>
      <c r="C38" s="4" t="s">
        <v>16</v>
      </c>
      <c r="D38" s="18">
        <f>Комплектующие!C111*2+Комплектующие!C$41*3+Комплектующие!C$53*7+Комплектующие!C$9*20+Комплектующие!C$10*2+Комплектующие!C$8*4</f>
        <v>3134</v>
      </c>
      <c r="E38" s="18">
        <f>Комплектующие!$C111*2+Комплектующие!$C$42*3+Комплектующие!$C$54*7+Комплектующие!$C$9*20+Комплектующие!$C$10*2+Комплектующие!$C$8*4</f>
        <v>3226</v>
      </c>
      <c r="F38" s="18">
        <f>Комплектующие!$C111*2+Комплектующие!$C$43*3+Комплектующие!$C$55*7+Комплектующие!$C$9*20+Комплектующие!$C$10*2+Комплектующие!$C$8*4</f>
        <v>3328</v>
      </c>
      <c r="G38" s="18">
        <f>Комплектующие!$C111*2+Комплектующие!$C$44*3+Комплектующие!$C$56*7+Комплектующие!$C$9*20+Комплектующие!$C$10*2+Комплектующие!$C$8*4</f>
        <v>3352</v>
      </c>
      <c r="H38" s="18">
        <f>Комплектующие!$C111*2+Комплектующие!$C$45*3+Комплектующие!$C$57*7+Комплектующие!$C$9*20+Комплектующие!$C$10*2+Комплектующие!$C$8*4</f>
        <v>3427</v>
      </c>
      <c r="I38" s="18">
        <f>Комплектующие!$C111*2+Комплектующие!$C$46*3+Комплектующие!$C$58*7+Комплектующие!$C$9*20+Комплектующие!$C$10*2+Комплектующие!$C$8*4</f>
        <v>3454</v>
      </c>
      <c r="J38" s="18">
        <f>Комплектующие!$C111*2+Комплектующие!$C$47*3+Комплектующие!$C$59*7+Комплектующие!$C$9*20+Комплектующие!$C$10*2+Комплектующие!$C$8*4</f>
        <v>3519</v>
      </c>
      <c r="K38" s="18">
        <f>Комплектующие!$C111*2+Комплектующие!$C$48*3+Комплектующие!$C$60*7+Комплектующие!$C$9*20+Комплектующие!$C$10*2+Комплектующие!$C$8*4</f>
        <v>3592</v>
      </c>
      <c r="L38" s="18">
        <f>Комплектующие!$C111*2+Комплектующие!$C$49*3+Комплектующие!$C$61*7+Комплектующие!$C$9*20+Комплектующие!$C$10*2+Комплектующие!$C$8*4</f>
        <v>3621</v>
      </c>
      <c r="M38" s="18">
        <v>2884</v>
      </c>
      <c r="N38" s="18">
        <f>Комплектующие!$C111*2+Комплектующие!$C$50*3+Комплектующие!$C$62*7+Комплектующие!$C$9*20+Комплектующие!$C$10*2+Комплектующие!$C$8*4</f>
        <v>3720</v>
      </c>
      <c r="O38" s="18">
        <f>Комплектующие!$C111*2+Комплектующие!$C$51*3+Комплектующие!$C$63*7+Комплектующие!$C$9*20+Комплектующие!$C$10*2+Комплектующие!$C$8*4</f>
        <v>3812</v>
      </c>
      <c r="P38" s="18">
        <f>Комплектующие!$C111*2+Комплектующие!$C$52*3+Комплектующие!$C$64*7+Комплектующие!$C$9*20+Комплектующие!$C$10*2+Комплектующие!$C$8*4</f>
        <v>3921</v>
      </c>
      <c r="Q38" s="18">
        <f>Комплектующие!$C111*2+Комплектующие!$C$52*3+Комплектующие!$C$64*7+Комплектующие!$C$9*20+Комплектующие!$C$10*2+Комплектующие!$C$8*4</f>
        <v>3921</v>
      </c>
      <c r="R38" s="68"/>
      <c r="S38" s="18">
        <v>2884</v>
      </c>
    </row>
    <row r="39" spans="1:19" x14ac:dyDescent="0.2">
      <c r="A39" s="3">
        <v>37</v>
      </c>
      <c r="B39" s="17" t="s">
        <v>220</v>
      </c>
      <c r="C39" s="4" t="s">
        <v>16</v>
      </c>
      <c r="D39" s="18">
        <f>Комплектующие!$C112*2+Комплектующие!$C$41*3+Комплектующие!$C$53*8+Комплектующие!$C$9*22+Комплектующие!$C$10*2+Комплектующие!$C$8*4</f>
        <v>3265</v>
      </c>
      <c r="E39" s="18">
        <f>Комплектующие!$C112*2+Комплектующие!$C$42*3+Комплектующие!$C$54*8+Комплектующие!$C$9*22+Комплектующие!$C$10*2+Комплектующие!$C$8*4</f>
        <v>3365</v>
      </c>
      <c r="F39" s="18">
        <f>Комплектующие!$C112*2+Комплектующие!$C$43*4+Комплектующие!$C$55*8+Комплектующие!$C$9*22+Комплектующие!$C$10*2+Комплектующие!$C$8*4</f>
        <v>3536</v>
      </c>
      <c r="G39" s="18">
        <f>Комплектующие!$C112*2+Комплектующие!$C$44*4+Комплектующие!$C$56*8+Комплектующие!$C$9*22+Комплектующие!$C$10*2+Комплектующие!$C$8*4</f>
        <v>3564</v>
      </c>
      <c r="H39" s="18">
        <f>Комплектующие!$C112*2+Комплектующие!$C$45*4+Комплектующие!$C$57*8+Комплектующие!$C$9*22+Комплектующие!$C$10*2+Комплектующие!$C$8*4</f>
        <v>3656</v>
      </c>
      <c r="I39" s="18">
        <f>Комплектующие!$C112*2+Комплектующие!$C$46*4+Комплектующие!$C$58*8+Комплектующие!$C$9*22+Комплектующие!$C$10*2+Комплектующие!$C$8*4</f>
        <v>3688</v>
      </c>
      <c r="J39" s="18">
        <f>Комплектующие!$C112*2+Комплектующие!$C$47*4+Комплектующие!$C$59*8+Комплектующие!$C$9*22+Комплектующие!$C$10*2+Комплектующие!$C$8*4</f>
        <v>3768</v>
      </c>
      <c r="K39" s="18">
        <f>Комплектующие!$C112*2+Комплектующие!$C$48*4+Комплектующие!$C$60*8+Комплектующие!$C$9*22+Комплектующие!$C$10*2+Комплектующие!$C$8*4</f>
        <v>3856</v>
      </c>
      <c r="L39" s="18">
        <f>Комплектующие!$C112*2+Комплектующие!$C$49*4+Комплектующие!$C$61*8+Комплектующие!$C$9*22+Комплектующие!$C$10*2+Комплектующие!$C$8*4</f>
        <v>3892</v>
      </c>
      <c r="M39" s="18">
        <v>3018</v>
      </c>
      <c r="N39" s="18">
        <f>Комплектующие!$C112*2+Комплектующие!$C$50*4+Комплектующие!$C$62*8+Комплектующие!$C$9*22+Комплектующие!$C$10*2+Комплектующие!$C$8*4</f>
        <v>4012</v>
      </c>
      <c r="O39" s="18">
        <f>Комплектующие!$C112*2+Комплектующие!$C$51*4+Комплектующие!$C$63*8+Комплектующие!$C$9*22+Комплектующие!$C$10*2+Комплектующие!$C$8*4</f>
        <v>4124</v>
      </c>
      <c r="P39" s="18">
        <f>Комплектующие!$C112*2+Комплектующие!$C$52*4+Комплектующие!$C$64*8+Комплектующие!$C$9*22+Комплектующие!$C$10*2+Комплектующие!$C$8*4</f>
        <v>4256</v>
      </c>
      <c r="Q39" s="18">
        <f>Комплектующие!$C112*2+Комплектующие!$C$52*3+Комплектующие!$C$64*8+Комплектующие!$C$9*22+Комплектующие!$C$10*2+Комплектующие!$C$8*4</f>
        <v>4122</v>
      </c>
      <c r="R39" s="68"/>
      <c r="S39" s="18">
        <v>3018</v>
      </c>
    </row>
    <row r="40" spans="1:19" x14ac:dyDescent="0.2">
      <c r="A40" s="3">
        <v>38</v>
      </c>
      <c r="B40" s="17" t="s">
        <v>221</v>
      </c>
      <c r="C40" s="4" t="s">
        <v>16</v>
      </c>
      <c r="D40" s="18">
        <f>Комплектующие!C113*2+Комплектующие!C$41*3+Комплектующие!C$53*8+Комплектующие!C$9*22+Комплектующие!C$10*2+Комплектующие!C$8*4</f>
        <v>3307</v>
      </c>
      <c r="E40" s="18">
        <f>Комплектующие!$C113*2+Комплектующие!$C$42*3+Комплектующие!$C$54*8+Комплектующие!$C$9*22+Комплектующие!$C$10*2+Комплектующие!$C$8*4</f>
        <v>3407</v>
      </c>
      <c r="F40" s="18">
        <f>Комплектующие!$C113*2+Комплектующие!$C$43*4+Комплектующие!$C$55*8+Комплектующие!$C$9*22+Комплектующие!$C$10*2+Комплектующие!$C$8*4</f>
        <v>3578</v>
      </c>
      <c r="G40" s="18">
        <f>Комплектующие!$C113*2+Комплектующие!$C$44*4+Комплектующие!$C$56*8+Комплектующие!$C$9*22+Комплектующие!$C$10*2+Комплектующие!$C$8*4</f>
        <v>3606</v>
      </c>
      <c r="H40" s="18">
        <f>Комплектующие!$C113*2+Комплектующие!$C$45*4+Комплектующие!$C$57*8+Комплектующие!$C$9*22+Комплектующие!$C$10*2+Комплектующие!$C$8*4</f>
        <v>3698</v>
      </c>
      <c r="I40" s="18">
        <f>Комплектующие!$C113*2+Комплектующие!$C$46*4+Комплектующие!$C$58*8+Комплектующие!$C$9*22+Комплектующие!$C$10*2+Комплектующие!$C$8*4</f>
        <v>3730</v>
      </c>
      <c r="J40" s="18">
        <f>Комплектующие!$C113*2+Комплектующие!$C$47*4+Комплектующие!$C$59*8+Комплектующие!$C$9*22+Комплектующие!$C$10*2+Комплектующие!$C$8*4</f>
        <v>3810</v>
      </c>
      <c r="K40" s="18">
        <f>Комплектующие!$C113*2+Комплектующие!$C$48*4+Комплектующие!$C$60*8+Комплектующие!$C$9*22+Комплектующие!$C$10*2+Комплектующие!$C$8*4</f>
        <v>3898</v>
      </c>
      <c r="L40" s="18">
        <f>Комплектующие!$C113*2+Комплектующие!$C$49*4+Комплектующие!$C$61*8+Комплектующие!$C$9*22+Комплектующие!$C$10*2+Комплектующие!$C$8*4</f>
        <v>3934</v>
      </c>
      <c r="M40" s="18">
        <v>3051</v>
      </c>
      <c r="N40" s="18">
        <f>Комплектующие!$C113*2+Комплектующие!$C$50*4+Комплектующие!$C$62*8+Комплектующие!$C$9*22+Комплектующие!$C$10*2+Комплектующие!$C$8*4</f>
        <v>4054</v>
      </c>
      <c r="O40" s="18">
        <f>Комплектующие!$C113*2+Комплектующие!$C$51*4+Комплектующие!$C$63*8+Комплектующие!$C$9*22+Комплектующие!$C$10*2+Комплектующие!$C$8*4</f>
        <v>4166</v>
      </c>
      <c r="P40" s="18">
        <f>Комплектующие!$C113*2+Комплектующие!$C$52*4+Комплектующие!$C$64*8+Комплектующие!$C$9*22+Комплектующие!$C$10*2+Комплектующие!$C$8*4</f>
        <v>4298</v>
      </c>
      <c r="Q40" s="18">
        <f>Комплектующие!$C113*2+Комплектующие!$C$52*3+Комплектующие!$C$64*8+Комплектующие!$C$9*22+Комплектующие!$C$10*2+Комплектующие!$C$8*4</f>
        <v>4164</v>
      </c>
      <c r="R40" s="68"/>
      <c r="S40" s="18">
        <v>3051</v>
      </c>
    </row>
    <row r="41" spans="1:19" x14ac:dyDescent="0.2">
      <c r="A41" s="3">
        <v>39</v>
      </c>
      <c r="B41" s="17" t="s">
        <v>222</v>
      </c>
      <c r="C41" s="4" t="s">
        <v>16</v>
      </c>
      <c r="D41" s="18">
        <f>Комплектующие!C114*2+Комплектующие!C$41*3+Комплектующие!C$53*8+Комплектующие!C$9*22+Комплектующие!C$10*2+Комплектующие!C$8*4</f>
        <v>3347</v>
      </c>
      <c r="E41" s="18">
        <f>Комплектующие!$C114*2+Комплектующие!$C$42*3+Комплектующие!$C$54*8+Комплектующие!$C$9*22+Комплектующие!$C$10*2+Комплектующие!$C$8*4</f>
        <v>3447</v>
      </c>
      <c r="F41" s="18">
        <f>Комплектующие!$C114*2+Комплектующие!$C$43*4+Комплектующие!$C$55*8+Комплектующие!$C$9*22+Комплектующие!$C$10*2+Комплектующие!$C$8*4</f>
        <v>3618</v>
      </c>
      <c r="G41" s="18">
        <f>Комплектующие!$C114*2+Комплектующие!$C$44*4+Комплектующие!$C$56*8+Комплектующие!$C$9*22+Комплектующие!$C$10*2+Комплектующие!$C$8*4</f>
        <v>3646</v>
      </c>
      <c r="H41" s="18">
        <f>Комплектующие!$C114*2+Комплектующие!$C$45*4+Комплектующие!$C$57*8+Комплектующие!$C$9*22+Комплектующие!$C$10*2+Комплектующие!$C$8*4</f>
        <v>3738</v>
      </c>
      <c r="I41" s="18">
        <f>Комплектующие!$C114*2+Комплектующие!$C$46*4+Комплектующие!$C$58*8+Комплектующие!$C$9*22+Комплектующие!$C$10*2+Комплектующие!$C$8*4</f>
        <v>3770</v>
      </c>
      <c r="J41" s="18">
        <f>Комплектующие!$C114*2+Комплектующие!$C$47*4+Комплектующие!$C$59*8+Комплектующие!$C$9*22+Комплектующие!$C$10*2+Комплектующие!$C$8*4</f>
        <v>3850</v>
      </c>
      <c r="K41" s="18">
        <f>Комплектующие!$C114*2+Комплектующие!$C$48*4+Комплектующие!$C$60*8+Комплектующие!$C$9*22+Комплектующие!$C$10*2+Комплектующие!$C$8*4</f>
        <v>3938</v>
      </c>
      <c r="L41" s="18">
        <f>Комплектующие!$C114*2+Комплектующие!$C$49*4+Комплектующие!$C$61*8+Комплектующие!$C$9*22+Комплектующие!$C$10*2+Комплектующие!$C$8*4</f>
        <v>3974</v>
      </c>
      <c r="M41" s="18">
        <v>3084</v>
      </c>
      <c r="N41" s="18">
        <f>Комплектующие!$C114*2+Комплектующие!$C$50*4+Комплектующие!$C$62*8+Комплектующие!$C$9*22+Комплектующие!$C$10*2+Комплектующие!$C$8*4</f>
        <v>4094</v>
      </c>
      <c r="O41" s="18">
        <f>Комплектующие!$C114*2+Комплектующие!$C$51*4+Комплектующие!$C$63*8+Комплектующие!$C$9*22+Комплектующие!$C$10*2+Комплектующие!$C$8*4</f>
        <v>4206</v>
      </c>
      <c r="P41" s="18">
        <f>Комплектующие!$C114*2+Комплектующие!$C$52*4+Комплектующие!$C$64*8+Комплектующие!$C$9*22+Комплектующие!$C$10*2+Комплектующие!$C$8*4</f>
        <v>4338</v>
      </c>
      <c r="Q41" s="18">
        <f>Комплектующие!$C114*2+Комплектующие!$C$52*3+Комплектующие!$C$64*8+Комплектующие!$C$9*22+Комплектующие!$C$10*2+Комплектующие!$C$8*4</f>
        <v>4204</v>
      </c>
      <c r="R41" s="68"/>
      <c r="S41" s="18">
        <v>3084</v>
      </c>
    </row>
    <row r="42" spans="1:19" x14ac:dyDescent="0.2">
      <c r="A42" s="3">
        <v>40</v>
      </c>
      <c r="B42" s="17" t="s">
        <v>223</v>
      </c>
      <c r="C42" s="4" t="s">
        <v>16</v>
      </c>
      <c r="D42" s="18">
        <f>Комплектующие!C115*2+Комплектующие!C$41*3+Комплектующие!C$53*8+Комплектующие!C$9*22+Комплектующие!C$10*2+Комплектующие!C$8*4</f>
        <v>3389</v>
      </c>
      <c r="E42" s="18">
        <f>Комплектующие!$C115*2+Комплектующие!$C$42*3+Комплектующие!$C$54*8+Комплектующие!$C$9*22+Комплектующие!$C$10*2+Комплектующие!$C$8*4</f>
        <v>3489</v>
      </c>
      <c r="F42" s="18">
        <f>Комплектующие!$C115*2+Комплектующие!$C$43*4+Комплектующие!$C$55*8+Комплектующие!$C$9*22+Комплектующие!$C$10*2+Комплектующие!$C$8*4</f>
        <v>3660</v>
      </c>
      <c r="G42" s="18">
        <f>Комплектующие!$C115*2+Комплектующие!$C$44*4+Комплектующие!$C$56*8+Комплектующие!$C$9*22+Комплектующие!$C$10*2+Комплектующие!$C$8*4</f>
        <v>3688</v>
      </c>
      <c r="H42" s="18">
        <f>Комплектующие!$C115*2+Комплектующие!$C$45*4+Комплектующие!$C$57*8+Комплектующие!$C$9*22+Комплектующие!$C$10*2+Комплектующие!$C$8*4</f>
        <v>3780</v>
      </c>
      <c r="I42" s="18">
        <f>Комплектующие!$C115*2+Комплектующие!$C$46*4+Комплектующие!$C$58*8+Комплектующие!$C$9*22+Комплектующие!$C$10*2+Комплектующие!$C$8*4</f>
        <v>3812</v>
      </c>
      <c r="J42" s="18">
        <f>Комплектующие!$C115*2+Комплектующие!$C$47*4+Комплектующие!$C$59*8+Комплектующие!$C$9*22+Комплектующие!$C$10*2+Комплектующие!$C$8*4</f>
        <v>3892</v>
      </c>
      <c r="K42" s="18">
        <f>Комплектующие!$C115*2+Комплектующие!$C$48*4+Комплектующие!$C$60*8+Комплектующие!$C$9*22+Комплектующие!$C$10*2+Комплектующие!$C$8*4</f>
        <v>3980</v>
      </c>
      <c r="L42" s="18">
        <f>Комплектующие!$C115*2+Комплектующие!$C$49*4+Комплектующие!$C$61*8+Комплектующие!$C$9*22+Комплектующие!$C$10*2+Комплектующие!$C$8*4</f>
        <v>4016</v>
      </c>
      <c r="M42" s="18">
        <v>3117</v>
      </c>
      <c r="N42" s="18">
        <f>Комплектующие!$C115*2+Комплектующие!$C$50*4+Комплектующие!$C$62*8+Комплектующие!$C$9*22+Комплектующие!$C$10*2+Комплектующие!$C$8*4</f>
        <v>4136</v>
      </c>
      <c r="O42" s="18">
        <f>Комплектующие!$C115*2+Комплектующие!$C$51*4+Комплектующие!$C$63*8+Комплектующие!$C$9*22+Комплектующие!$C$10*2+Комплектующие!$C$8*4</f>
        <v>4248</v>
      </c>
      <c r="P42" s="18">
        <f>Комплектующие!$C115*2+Комплектующие!$C$52*4+Комплектующие!$C$64*8+Комплектующие!$C$9*22+Комплектующие!$C$10*2+Комплектующие!$C$8*4</f>
        <v>4380</v>
      </c>
      <c r="Q42" s="18">
        <f>Комплектующие!$C115*2+Комплектующие!$C$52*3+Комплектующие!$C$64*8+Комплектующие!$C$9*22+Комплектующие!$C$10*2+Комплектующие!$C$8*4</f>
        <v>4246</v>
      </c>
      <c r="R42" s="68"/>
      <c r="S42" s="18">
        <v>3117</v>
      </c>
    </row>
    <row r="43" spans="1:19" x14ac:dyDescent="0.2">
      <c r="A43" s="3">
        <v>41</v>
      </c>
      <c r="B43" s="17" t="s">
        <v>224</v>
      </c>
      <c r="C43" s="4" t="s">
        <v>16</v>
      </c>
      <c r="D43" s="18">
        <f>Комплектующие!C116*2+Комплектующие!C$41*3+Комплектующие!C$53*8+Комплектующие!C$9*22+Комплектующие!C$10*2+Комплектующие!C$8*4</f>
        <v>3429</v>
      </c>
      <c r="E43" s="18">
        <f>Комплектующие!$C116*2+Комплектующие!$C$42*3+Комплектующие!$C$54*8+Комплектующие!$C$9*22+Комплектующие!$C$10*2+Комплектующие!$C$8*4</f>
        <v>3529</v>
      </c>
      <c r="F43" s="18">
        <f>Комплектующие!$C116*2+Комплектующие!$C$43*4+Комплектующие!$C$55*8+Комплектующие!$C$9*22+Комплектующие!$C$10*2+Комплектующие!$C$8*4</f>
        <v>3700</v>
      </c>
      <c r="G43" s="18">
        <f>Комплектующие!$C116*2+Комплектующие!$C$44*4+Комплектующие!$C$56*8+Комплектующие!$C$9*22+Комплектующие!$C$10*2+Комплектующие!$C$8*4</f>
        <v>3728</v>
      </c>
      <c r="H43" s="18">
        <f>Комплектующие!$C116*2+Комплектующие!$C$45*4+Комплектующие!$C$57*8+Комплектующие!$C$9*22+Комплектующие!$C$10*2+Комплектующие!$C$8*4</f>
        <v>3820</v>
      </c>
      <c r="I43" s="18">
        <f>Комплектующие!$C116*2+Комплектующие!$C$46*4+Комплектующие!$C$58*8+Комплектующие!$C$9*22+Комплектующие!$C$10*2+Комплектующие!$C$8*4</f>
        <v>3852</v>
      </c>
      <c r="J43" s="18">
        <f>Комплектующие!$C116*2+Комплектующие!$C$47*4+Комплектующие!$C$59*8+Комплектующие!$C$9*22+Комплектующие!$C$10*2+Комплектующие!$C$8*4</f>
        <v>3932</v>
      </c>
      <c r="K43" s="18">
        <f>Комплектующие!$C116*2+Комплектующие!$C$48*4+Комплектующие!$C$60*8+Комплектующие!$C$9*22+Комплектующие!$C$10*2+Комплектующие!$C$8*4</f>
        <v>4020</v>
      </c>
      <c r="L43" s="18">
        <f>Комплектующие!$C116*2+Комплектующие!$C$49*4+Комплектующие!$C$61*8+Комплектующие!$C$9*22+Комплектующие!$C$10*2+Комплектующие!$C$8*4</f>
        <v>4056</v>
      </c>
      <c r="M43" s="18">
        <v>3150</v>
      </c>
      <c r="N43" s="18">
        <f>Комплектующие!$C116*2+Комплектующие!$C$50*4+Комплектующие!$C$62*8+Комплектующие!$C$9*22+Комплектующие!$C$10*2+Комплектующие!$C$8*4</f>
        <v>4176</v>
      </c>
      <c r="O43" s="18">
        <f>Комплектующие!$C116*2+Комплектующие!$C$51*4+Комплектующие!$C$63*8+Комплектующие!$C$9*22+Комплектующие!$C$10*2+Комплектующие!$C$8*4</f>
        <v>4288</v>
      </c>
      <c r="P43" s="18">
        <f>Комплектующие!$C116*2+Комплектующие!$C$52*4+Комплектующие!$C$64*8+Комплектующие!$C$9*22+Комплектующие!$C$10*2+Комплектующие!$C$8*4</f>
        <v>4420</v>
      </c>
      <c r="Q43" s="18">
        <f>Комплектующие!$C116*2+Комплектующие!$C$52*3+Комплектующие!$C$64*8+Комплектующие!$C$9*22+Комплектующие!$C$10*2+Комплектующие!$C$8*4</f>
        <v>4286</v>
      </c>
      <c r="R43" s="68"/>
      <c r="S43" s="18">
        <v>3150</v>
      </c>
    </row>
  </sheetData>
  <mergeCells count="1">
    <mergeCell ref="A1:C1"/>
  </mergeCells>
  <pageMargins left="0.71" right="0.71" top="0.75" bottom="0.75" header="0.31" footer="0.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29"/>
  <sheetViews>
    <sheetView showGridLines="0" workbookViewId="0">
      <pane ySplit="2" topLeftCell="A126" activePane="bottomLeft" state="frozen"/>
      <selection pane="bottomLeft" activeCell="B131" sqref="B131"/>
    </sheetView>
  </sheetViews>
  <sheetFormatPr defaultColWidth="9.140625" defaultRowHeight="12.75" x14ac:dyDescent="0.2"/>
  <cols>
    <col min="1" max="1" width="2.7109375" style="8" customWidth="1"/>
    <col min="2" max="2" width="62" style="8" customWidth="1"/>
    <col min="3" max="3" width="13.7109375" style="8" customWidth="1"/>
    <col min="4" max="4" width="8.7109375" style="8" customWidth="1"/>
    <col min="5" max="6" width="13.7109375" style="8" customWidth="1"/>
    <col min="7" max="7" width="30.7109375" style="8" customWidth="1"/>
    <col min="8" max="16384" width="9.140625" style="8"/>
  </cols>
  <sheetData>
    <row r="1" spans="2:7" ht="30" customHeight="1" thickBot="1" x14ac:dyDescent="0.25">
      <c r="B1" s="393" t="s">
        <v>575</v>
      </c>
      <c r="C1" s="394"/>
      <c r="D1" s="395"/>
      <c r="E1" s="394"/>
      <c r="F1" s="394"/>
      <c r="G1" s="396"/>
    </row>
    <row r="2" spans="2:7" ht="30.75" customHeight="1" thickTop="1" thickBot="1" x14ac:dyDescent="0.25">
      <c r="B2" s="141" t="s">
        <v>566</v>
      </c>
      <c r="C2" s="298" t="s">
        <v>564</v>
      </c>
      <c r="D2" s="300">
        <v>0</v>
      </c>
      <c r="E2" s="170" t="s">
        <v>565</v>
      </c>
      <c r="F2" s="142" t="s">
        <v>21</v>
      </c>
      <c r="G2" s="224" t="s">
        <v>22</v>
      </c>
    </row>
    <row r="3" spans="2:7" ht="15.75" customHeight="1" x14ac:dyDescent="0.25">
      <c r="B3" s="231" t="s">
        <v>44</v>
      </c>
      <c r="C3" s="228">
        <v>19</v>
      </c>
      <c r="D3" s="262">
        <f t="shared" ref="D3:D52" si="0">D$2</f>
        <v>0</v>
      </c>
      <c r="E3" s="228">
        <f t="shared" ref="E3:E9" si="1">ROUNDUP(C3-C3*D3,0)</f>
        <v>19</v>
      </c>
      <c r="F3" s="206" t="s">
        <v>16</v>
      </c>
      <c r="G3" s="200"/>
    </row>
    <row r="4" spans="2:7" ht="15.75" customHeight="1" x14ac:dyDescent="0.25">
      <c r="B4" s="263" t="s">
        <v>572</v>
      </c>
      <c r="C4" s="252">
        <v>39</v>
      </c>
      <c r="D4" s="262">
        <f t="shared" si="0"/>
        <v>0</v>
      </c>
      <c r="E4" s="252">
        <f t="shared" si="1"/>
        <v>39</v>
      </c>
      <c r="F4" s="202" t="s">
        <v>354</v>
      </c>
      <c r="G4" s="196" t="s">
        <v>45</v>
      </c>
    </row>
    <row r="5" spans="2:7" ht="15.75" customHeight="1" x14ac:dyDescent="0.25">
      <c r="B5" s="232" t="s">
        <v>573</v>
      </c>
      <c r="C5" s="229">
        <v>39</v>
      </c>
      <c r="D5" s="259">
        <f t="shared" si="0"/>
        <v>0</v>
      </c>
      <c r="E5" s="229">
        <f t="shared" si="1"/>
        <v>39</v>
      </c>
      <c r="F5" s="203" t="s">
        <v>354</v>
      </c>
      <c r="G5" s="197" t="s">
        <v>45</v>
      </c>
    </row>
    <row r="6" spans="2:7" ht="15.75" customHeight="1" x14ac:dyDescent="0.25">
      <c r="B6" s="232" t="s">
        <v>46</v>
      </c>
      <c r="C6" s="229">
        <v>77</v>
      </c>
      <c r="D6" s="259">
        <f t="shared" si="0"/>
        <v>0</v>
      </c>
      <c r="E6" s="229">
        <f t="shared" si="1"/>
        <v>77</v>
      </c>
      <c r="F6" s="203" t="s">
        <v>354</v>
      </c>
      <c r="G6" s="197" t="s">
        <v>290</v>
      </c>
    </row>
    <row r="7" spans="2:7" ht="15.75" customHeight="1" x14ac:dyDescent="0.25">
      <c r="B7" s="264" t="s">
        <v>47</v>
      </c>
      <c r="C7" s="252">
        <v>4</v>
      </c>
      <c r="D7" s="262">
        <f t="shared" si="0"/>
        <v>0</v>
      </c>
      <c r="E7" s="252">
        <f t="shared" si="1"/>
        <v>4</v>
      </c>
      <c r="F7" s="202" t="s">
        <v>574</v>
      </c>
      <c r="G7" s="196" t="s">
        <v>48</v>
      </c>
    </row>
    <row r="8" spans="2:7" ht="15.75" customHeight="1" x14ac:dyDescent="0.25">
      <c r="B8" s="232" t="s">
        <v>49</v>
      </c>
      <c r="C8" s="229">
        <v>4</v>
      </c>
      <c r="D8" s="259">
        <f t="shared" si="0"/>
        <v>0</v>
      </c>
      <c r="E8" s="229">
        <f t="shared" si="1"/>
        <v>4</v>
      </c>
      <c r="F8" s="203" t="s">
        <v>16</v>
      </c>
      <c r="G8" s="197" t="s">
        <v>50</v>
      </c>
    </row>
    <row r="9" spans="2:7" ht="15.75" customHeight="1" x14ac:dyDescent="0.25">
      <c r="B9" s="232" t="s">
        <v>51</v>
      </c>
      <c r="C9" s="229">
        <v>8</v>
      </c>
      <c r="D9" s="259">
        <f t="shared" si="0"/>
        <v>0</v>
      </c>
      <c r="E9" s="229">
        <f t="shared" si="1"/>
        <v>8</v>
      </c>
      <c r="F9" s="203" t="s">
        <v>16</v>
      </c>
      <c r="G9" s="197" t="s">
        <v>52</v>
      </c>
    </row>
    <row r="10" spans="2:7" ht="15.75" customHeight="1" x14ac:dyDescent="0.25">
      <c r="B10" s="263" t="s">
        <v>53</v>
      </c>
      <c r="C10" s="252">
        <v>32</v>
      </c>
      <c r="D10" s="262">
        <f t="shared" si="0"/>
        <v>0</v>
      </c>
      <c r="E10" s="252">
        <f t="shared" ref="E10:E61" si="2">ROUNDUP(C10-C10*D10,0)</f>
        <v>32</v>
      </c>
      <c r="F10" s="202" t="s">
        <v>354</v>
      </c>
      <c r="G10" s="196" t="s">
        <v>45</v>
      </c>
    </row>
    <row r="11" spans="2:7" ht="15.75" customHeight="1" x14ac:dyDescent="0.25">
      <c r="B11" s="232" t="s">
        <v>137</v>
      </c>
      <c r="C11" s="229">
        <v>11</v>
      </c>
      <c r="D11" s="259">
        <f t="shared" si="0"/>
        <v>0</v>
      </c>
      <c r="E11" s="229">
        <f>ROUNDUP(C11-C11*D11,0)</f>
        <v>11</v>
      </c>
      <c r="F11" s="203" t="s">
        <v>354</v>
      </c>
      <c r="G11" s="197" t="s">
        <v>45</v>
      </c>
    </row>
    <row r="12" spans="2:7" ht="15.75" customHeight="1" thickBot="1" x14ac:dyDescent="0.3">
      <c r="B12" s="265" t="s">
        <v>291</v>
      </c>
      <c r="C12" s="266">
        <v>290</v>
      </c>
      <c r="D12" s="267">
        <f t="shared" si="0"/>
        <v>0</v>
      </c>
      <c r="E12" s="266">
        <f>ROUNDUP(C12-C12*D12,0)</f>
        <v>290</v>
      </c>
      <c r="F12" s="208" t="s">
        <v>16</v>
      </c>
      <c r="G12" s="207"/>
    </row>
    <row r="13" spans="2:7" ht="15.75" customHeight="1" x14ac:dyDescent="0.25">
      <c r="B13" s="234" t="s">
        <v>157</v>
      </c>
      <c r="C13" s="252">
        <v>68</v>
      </c>
      <c r="D13" s="262">
        <f t="shared" si="0"/>
        <v>0</v>
      </c>
      <c r="E13" s="252">
        <f t="shared" si="2"/>
        <v>68</v>
      </c>
      <c r="F13" s="202" t="s">
        <v>83</v>
      </c>
      <c r="G13" s="245" t="s">
        <v>54</v>
      </c>
    </row>
    <row r="14" spans="2:7" ht="15.75" customHeight="1" x14ac:dyDescent="0.25">
      <c r="B14" s="235" t="s">
        <v>158</v>
      </c>
      <c r="C14" s="229">
        <v>96</v>
      </c>
      <c r="D14" s="259">
        <f t="shared" si="0"/>
        <v>0</v>
      </c>
      <c r="E14" s="229">
        <f t="shared" si="2"/>
        <v>96</v>
      </c>
      <c r="F14" s="203" t="s">
        <v>83</v>
      </c>
      <c r="G14" s="246" t="s">
        <v>54</v>
      </c>
    </row>
    <row r="15" spans="2:7" ht="15.75" customHeight="1" x14ac:dyDescent="0.25">
      <c r="B15" s="235" t="s">
        <v>159</v>
      </c>
      <c r="C15" s="229">
        <v>115</v>
      </c>
      <c r="D15" s="259">
        <f t="shared" si="0"/>
        <v>0</v>
      </c>
      <c r="E15" s="229">
        <f t="shared" si="2"/>
        <v>115</v>
      </c>
      <c r="F15" s="203" t="s">
        <v>83</v>
      </c>
      <c r="G15" s="246" t="s">
        <v>54</v>
      </c>
    </row>
    <row r="16" spans="2:7" ht="15.75" customHeight="1" thickBot="1" x14ac:dyDescent="0.3">
      <c r="B16" s="236" t="s">
        <v>160</v>
      </c>
      <c r="C16" s="230">
        <v>142</v>
      </c>
      <c r="D16" s="260">
        <f t="shared" si="0"/>
        <v>0</v>
      </c>
      <c r="E16" s="230">
        <f t="shared" si="2"/>
        <v>142</v>
      </c>
      <c r="F16" s="204" t="s">
        <v>83</v>
      </c>
      <c r="G16" s="247" t="s">
        <v>54</v>
      </c>
    </row>
    <row r="17" spans="2:7" ht="15.75" customHeight="1" x14ac:dyDescent="0.25">
      <c r="B17" s="234" t="s">
        <v>359</v>
      </c>
      <c r="C17" s="252">
        <v>118</v>
      </c>
      <c r="D17" s="262">
        <f t="shared" si="0"/>
        <v>0</v>
      </c>
      <c r="E17" s="252">
        <f t="shared" si="2"/>
        <v>118</v>
      </c>
      <c r="F17" s="202" t="s">
        <v>83</v>
      </c>
      <c r="G17" s="196" t="s">
        <v>54</v>
      </c>
    </row>
    <row r="18" spans="2:7" ht="15.75" customHeight="1" x14ac:dyDescent="0.25">
      <c r="B18" s="235" t="s">
        <v>360</v>
      </c>
      <c r="C18" s="229">
        <v>150</v>
      </c>
      <c r="D18" s="259">
        <f t="shared" si="0"/>
        <v>0</v>
      </c>
      <c r="E18" s="229">
        <f t="shared" si="2"/>
        <v>150</v>
      </c>
      <c r="F18" s="203" t="s">
        <v>83</v>
      </c>
      <c r="G18" s="197" t="s">
        <v>54</v>
      </c>
    </row>
    <row r="19" spans="2:7" ht="15.75" customHeight="1" x14ac:dyDescent="0.25">
      <c r="B19" s="235" t="s">
        <v>361</v>
      </c>
      <c r="C19" s="229">
        <v>181</v>
      </c>
      <c r="D19" s="259">
        <f t="shared" si="0"/>
        <v>0</v>
      </c>
      <c r="E19" s="229">
        <f t="shared" si="2"/>
        <v>181</v>
      </c>
      <c r="F19" s="203" t="s">
        <v>83</v>
      </c>
      <c r="G19" s="197" t="s">
        <v>54</v>
      </c>
    </row>
    <row r="20" spans="2:7" ht="15.75" customHeight="1" x14ac:dyDescent="0.25">
      <c r="B20" s="235" t="s">
        <v>362</v>
      </c>
      <c r="C20" s="229">
        <v>225</v>
      </c>
      <c r="D20" s="259">
        <f t="shared" si="0"/>
        <v>0</v>
      </c>
      <c r="E20" s="229">
        <f t="shared" si="2"/>
        <v>225</v>
      </c>
      <c r="F20" s="203" t="s">
        <v>83</v>
      </c>
      <c r="G20" s="197" t="s">
        <v>54</v>
      </c>
    </row>
    <row r="21" spans="2:7" ht="15.75" customHeight="1" x14ac:dyDescent="0.25">
      <c r="B21" s="235" t="s">
        <v>363</v>
      </c>
      <c r="C21" s="229">
        <v>270</v>
      </c>
      <c r="D21" s="259">
        <f t="shared" si="0"/>
        <v>0</v>
      </c>
      <c r="E21" s="229">
        <f t="shared" si="2"/>
        <v>270</v>
      </c>
      <c r="F21" s="203" t="s">
        <v>83</v>
      </c>
      <c r="G21" s="197" t="s">
        <v>54</v>
      </c>
    </row>
    <row r="22" spans="2:7" ht="15.75" customHeight="1" thickBot="1" x14ac:dyDescent="0.3">
      <c r="B22" s="236" t="s">
        <v>364</v>
      </c>
      <c r="C22" s="230">
        <v>297</v>
      </c>
      <c r="D22" s="260">
        <f t="shared" si="0"/>
        <v>0</v>
      </c>
      <c r="E22" s="230">
        <f t="shared" si="2"/>
        <v>297</v>
      </c>
      <c r="F22" s="204" t="s">
        <v>83</v>
      </c>
      <c r="G22" s="198" t="s">
        <v>54</v>
      </c>
    </row>
    <row r="23" spans="2:7" ht="15.75" customHeight="1" x14ac:dyDescent="0.25">
      <c r="B23" s="237" t="s">
        <v>139</v>
      </c>
      <c r="C23" s="253">
        <v>87</v>
      </c>
      <c r="D23" s="258">
        <f t="shared" si="0"/>
        <v>0</v>
      </c>
      <c r="E23" s="228">
        <f t="shared" si="2"/>
        <v>87</v>
      </c>
      <c r="F23" s="206" t="s">
        <v>16</v>
      </c>
      <c r="G23" s="200" t="s">
        <v>34</v>
      </c>
    </row>
    <row r="24" spans="2:7" ht="15.75" customHeight="1" x14ac:dyDescent="0.25">
      <c r="B24" s="238" t="s">
        <v>140</v>
      </c>
      <c r="C24" s="254">
        <v>113</v>
      </c>
      <c r="D24" s="259">
        <f t="shared" si="0"/>
        <v>0</v>
      </c>
      <c r="E24" s="229">
        <f t="shared" si="2"/>
        <v>113</v>
      </c>
      <c r="F24" s="203" t="s">
        <v>16</v>
      </c>
      <c r="G24" s="197" t="s">
        <v>35</v>
      </c>
    </row>
    <row r="25" spans="2:7" ht="15.75" customHeight="1" x14ac:dyDescent="0.25">
      <c r="B25" s="238" t="s">
        <v>141</v>
      </c>
      <c r="C25" s="254">
        <v>137</v>
      </c>
      <c r="D25" s="259">
        <f t="shared" si="0"/>
        <v>0</v>
      </c>
      <c r="E25" s="229">
        <f t="shared" si="2"/>
        <v>137</v>
      </c>
      <c r="F25" s="203" t="s">
        <v>16</v>
      </c>
      <c r="G25" s="197" t="s">
        <v>36</v>
      </c>
    </row>
    <row r="26" spans="2:7" ht="15.75" customHeight="1" x14ac:dyDescent="0.25">
      <c r="B26" s="238" t="s">
        <v>142</v>
      </c>
      <c r="C26" s="254">
        <v>162</v>
      </c>
      <c r="D26" s="259">
        <f t="shared" si="0"/>
        <v>0</v>
      </c>
      <c r="E26" s="229">
        <f t="shared" si="2"/>
        <v>162</v>
      </c>
      <c r="F26" s="203" t="s">
        <v>16</v>
      </c>
      <c r="G26" s="197" t="s">
        <v>37</v>
      </c>
    </row>
    <row r="27" spans="2:7" ht="15.75" customHeight="1" x14ac:dyDescent="0.25">
      <c r="B27" s="238" t="s">
        <v>143</v>
      </c>
      <c r="C27" s="254">
        <v>187</v>
      </c>
      <c r="D27" s="259">
        <f t="shared" si="0"/>
        <v>0</v>
      </c>
      <c r="E27" s="229">
        <f t="shared" si="2"/>
        <v>187</v>
      </c>
      <c r="F27" s="203" t="s">
        <v>16</v>
      </c>
      <c r="G27" s="197" t="s">
        <v>38</v>
      </c>
    </row>
    <row r="28" spans="2:7" ht="15.75" customHeight="1" x14ac:dyDescent="0.25">
      <c r="B28" s="238" t="s">
        <v>144</v>
      </c>
      <c r="C28" s="254">
        <v>212</v>
      </c>
      <c r="D28" s="259">
        <f t="shared" si="0"/>
        <v>0</v>
      </c>
      <c r="E28" s="229">
        <f t="shared" si="2"/>
        <v>212</v>
      </c>
      <c r="F28" s="203" t="s">
        <v>16</v>
      </c>
      <c r="G28" s="197" t="s">
        <v>39</v>
      </c>
    </row>
    <row r="29" spans="2:7" ht="15.75" customHeight="1" x14ac:dyDescent="0.25">
      <c r="B29" s="238" t="s">
        <v>145</v>
      </c>
      <c r="C29" s="254">
        <v>237</v>
      </c>
      <c r="D29" s="259">
        <f t="shared" si="0"/>
        <v>0</v>
      </c>
      <c r="E29" s="229">
        <f t="shared" si="2"/>
        <v>237</v>
      </c>
      <c r="F29" s="203" t="s">
        <v>16</v>
      </c>
      <c r="G29" s="197" t="s">
        <v>40</v>
      </c>
    </row>
    <row r="30" spans="2:7" ht="15.75" customHeight="1" x14ac:dyDescent="0.25">
      <c r="B30" s="238" t="s">
        <v>146</v>
      </c>
      <c r="C30" s="254">
        <v>261</v>
      </c>
      <c r="D30" s="259">
        <f t="shared" si="0"/>
        <v>0</v>
      </c>
      <c r="E30" s="229">
        <f t="shared" si="2"/>
        <v>261</v>
      </c>
      <c r="F30" s="203" t="s">
        <v>16</v>
      </c>
      <c r="G30" s="197" t="s">
        <v>41</v>
      </c>
    </row>
    <row r="31" spans="2:7" ht="15.75" customHeight="1" thickBot="1" x14ac:dyDescent="0.3">
      <c r="B31" s="239" t="s">
        <v>147</v>
      </c>
      <c r="C31" s="255">
        <v>286</v>
      </c>
      <c r="D31" s="260">
        <f t="shared" si="0"/>
        <v>0</v>
      </c>
      <c r="E31" s="230">
        <f t="shared" si="2"/>
        <v>286</v>
      </c>
      <c r="F31" s="204" t="s">
        <v>16</v>
      </c>
      <c r="G31" s="198" t="s">
        <v>42</v>
      </c>
    </row>
    <row r="32" spans="2:7" ht="15.75" customHeight="1" x14ac:dyDescent="0.25">
      <c r="B32" s="240" t="s">
        <v>148</v>
      </c>
      <c r="C32" s="256">
        <v>106</v>
      </c>
      <c r="D32" s="262">
        <f t="shared" si="0"/>
        <v>0</v>
      </c>
      <c r="E32" s="252">
        <f t="shared" si="2"/>
        <v>106</v>
      </c>
      <c r="F32" s="202" t="s">
        <v>16</v>
      </c>
      <c r="G32" s="196" t="s">
        <v>34</v>
      </c>
    </row>
    <row r="33" spans="2:7" ht="15.75" customHeight="1" x14ac:dyDescent="0.25">
      <c r="B33" s="238" t="s">
        <v>149</v>
      </c>
      <c r="C33" s="254">
        <v>131</v>
      </c>
      <c r="D33" s="259">
        <f t="shared" si="0"/>
        <v>0</v>
      </c>
      <c r="E33" s="229">
        <f t="shared" si="2"/>
        <v>131</v>
      </c>
      <c r="F33" s="203" t="s">
        <v>16</v>
      </c>
      <c r="G33" s="197" t="s">
        <v>35</v>
      </c>
    </row>
    <row r="34" spans="2:7" ht="15.75" customHeight="1" x14ac:dyDescent="0.25">
      <c r="B34" s="238" t="s">
        <v>150</v>
      </c>
      <c r="C34" s="254">
        <v>156</v>
      </c>
      <c r="D34" s="259">
        <f t="shared" si="0"/>
        <v>0</v>
      </c>
      <c r="E34" s="229">
        <f t="shared" si="2"/>
        <v>156</v>
      </c>
      <c r="F34" s="203" t="s">
        <v>16</v>
      </c>
      <c r="G34" s="197" t="s">
        <v>36</v>
      </c>
    </row>
    <row r="35" spans="2:7" ht="15.75" customHeight="1" x14ac:dyDescent="0.25">
      <c r="B35" s="238" t="s">
        <v>151</v>
      </c>
      <c r="C35" s="254">
        <v>181</v>
      </c>
      <c r="D35" s="259">
        <f t="shared" si="0"/>
        <v>0</v>
      </c>
      <c r="E35" s="229">
        <f t="shared" si="2"/>
        <v>181</v>
      </c>
      <c r="F35" s="203" t="s">
        <v>16</v>
      </c>
      <c r="G35" s="197" t="s">
        <v>37</v>
      </c>
    </row>
    <row r="36" spans="2:7" ht="15.75" customHeight="1" x14ac:dyDescent="0.25">
      <c r="B36" s="238" t="s">
        <v>152</v>
      </c>
      <c r="C36" s="254">
        <v>193</v>
      </c>
      <c r="D36" s="259">
        <f t="shared" si="0"/>
        <v>0</v>
      </c>
      <c r="E36" s="229">
        <f t="shared" si="2"/>
        <v>193</v>
      </c>
      <c r="F36" s="203" t="s">
        <v>16</v>
      </c>
      <c r="G36" s="197" t="s">
        <v>38</v>
      </c>
    </row>
    <row r="37" spans="2:7" ht="15.75" customHeight="1" x14ac:dyDescent="0.25">
      <c r="B37" s="238" t="s">
        <v>153</v>
      </c>
      <c r="C37" s="254">
        <v>205</v>
      </c>
      <c r="D37" s="259">
        <f t="shared" si="0"/>
        <v>0</v>
      </c>
      <c r="E37" s="229">
        <f t="shared" si="2"/>
        <v>205</v>
      </c>
      <c r="F37" s="203" t="s">
        <v>16</v>
      </c>
      <c r="G37" s="197" t="s">
        <v>39</v>
      </c>
    </row>
    <row r="38" spans="2:7" ht="15.75" customHeight="1" x14ac:dyDescent="0.25">
      <c r="B38" s="238" t="s">
        <v>154</v>
      </c>
      <c r="C38" s="254">
        <v>255</v>
      </c>
      <c r="D38" s="259">
        <f t="shared" si="0"/>
        <v>0</v>
      </c>
      <c r="E38" s="229">
        <f t="shared" si="2"/>
        <v>255</v>
      </c>
      <c r="F38" s="203" t="s">
        <v>16</v>
      </c>
      <c r="G38" s="197" t="s">
        <v>40</v>
      </c>
    </row>
    <row r="39" spans="2:7" ht="15.75" customHeight="1" x14ac:dyDescent="0.25">
      <c r="B39" s="238" t="s">
        <v>155</v>
      </c>
      <c r="C39" s="254">
        <v>280</v>
      </c>
      <c r="D39" s="259">
        <f t="shared" si="0"/>
        <v>0</v>
      </c>
      <c r="E39" s="229">
        <f t="shared" si="2"/>
        <v>280</v>
      </c>
      <c r="F39" s="203" t="s">
        <v>16</v>
      </c>
      <c r="G39" s="197" t="s">
        <v>41</v>
      </c>
    </row>
    <row r="40" spans="2:7" ht="15.75" customHeight="1" thickBot="1" x14ac:dyDescent="0.3">
      <c r="B40" s="241" t="s">
        <v>156</v>
      </c>
      <c r="C40" s="257">
        <v>305</v>
      </c>
      <c r="D40" s="261">
        <f t="shared" si="0"/>
        <v>0</v>
      </c>
      <c r="E40" s="251">
        <f t="shared" si="2"/>
        <v>305</v>
      </c>
      <c r="F40" s="205" t="s">
        <v>16</v>
      </c>
      <c r="G40" s="199" t="s">
        <v>42</v>
      </c>
    </row>
    <row r="41" spans="2:7" ht="15.75" customHeight="1" x14ac:dyDescent="0.25">
      <c r="B41" s="231" t="s">
        <v>55</v>
      </c>
      <c r="C41" s="228">
        <v>35</v>
      </c>
      <c r="D41" s="258">
        <f t="shared" si="0"/>
        <v>0</v>
      </c>
      <c r="E41" s="228">
        <f t="shared" si="2"/>
        <v>35</v>
      </c>
      <c r="F41" s="206" t="s">
        <v>354</v>
      </c>
      <c r="G41" s="200" t="s">
        <v>45</v>
      </c>
    </row>
    <row r="42" spans="2:7" ht="15.75" customHeight="1" x14ac:dyDescent="0.25">
      <c r="B42" s="232" t="s">
        <v>56</v>
      </c>
      <c r="C42" s="229">
        <v>47</v>
      </c>
      <c r="D42" s="259">
        <f t="shared" si="0"/>
        <v>0</v>
      </c>
      <c r="E42" s="229">
        <f t="shared" si="2"/>
        <v>47</v>
      </c>
      <c r="F42" s="203" t="s">
        <v>354</v>
      </c>
      <c r="G42" s="197" t="s">
        <v>45</v>
      </c>
    </row>
    <row r="43" spans="2:7" ht="15.75" customHeight="1" x14ac:dyDescent="0.25">
      <c r="B43" s="232" t="s">
        <v>57</v>
      </c>
      <c r="C43" s="229">
        <v>60</v>
      </c>
      <c r="D43" s="259">
        <f t="shared" si="0"/>
        <v>0</v>
      </c>
      <c r="E43" s="229">
        <f t="shared" si="2"/>
        <v>60</v>
      </c>
      <c r="F43" s="203" t="s">
        <v>354</v>
      </c>
      <c r="G43" s="197" t="s">
        <v>45</v>
      </c>
    </row>
    <row r="44" spans="2:7" ht="15.75" customHeight="1" x14ac:dyDescent="0.25">
      <c r="B44" s="232" t="s">
        <v>343</v>
      </c>
      <c r="C44" s="229">
        <v>61</v>
      </c>
      <c r="D44" s="259">
        <f t="shared" si="0"/>
        <v>0</v>
      </c>
      <c r="E44" s="229">
        <f t="shared" si="2"/>
        <v>61</v>
      </c>
      <c r="F44" s="203" t="s">
        <v>354</v>
      </c>
      <c r="G44" s="197" t="s">
        <v>45</v>
      </c>
    </row>
    <row r="45" spans="2:7" ht="15.75" customHeight="1" x14ac:dyDescent="0.25">
      <c r="B45" s="232" t="s">
        <v>58</v>
      </c>
      <c r="C45" s="229">
        <v>72</v>
      </c>
      <c r="D45" s="259">
        <f t="shared" si="0"/>
        <v>0</v>
      </c>
      <c r="E45" s="229">
        <f t="shared" si="2"/>
        <v>72</v>
      </c>
      <c r="F45" s="203" t="s">
        <v>354</v>
      </c>
      <c r="G45" s="197" t="s">
        <v>45</v>
      </c>
    </row>
    <row r="46" spans="2:7" ht="15.75" customHeight="1" x14ac:dyDescent="0.25">
      <c r="B46" s="232" t="s">
        <v>344</v>
      </c>
      <c r="C46" s="229">
        <v>74</v>
      </c>
      <c r="D46" s="259">
        <f t="shared" si="0"/>
        <v>0</v>
      </c>
      <c r="E46" s="229">
        <f t="shared" si="2"/>
        <v>74</v>
      </c>
      <c r="F46" s="203" t="s">
        <v>354</v>
      </c>
      <c r="G46" s="197" t="s">
        <v>45</v>
      </c>
    </row>
    <row r="47" spans="2:7" ht="15.75" customHeight="1" x14ac:dyDescent="0.25">
      <c r="B47" s="232" t="s">
        <v>59</v>
      </c>
      <c r="C47" s="229">
        <v>84</v>
      </c>
      <c r="D47" s="259">
        <f t="shared" si="0"/>
        <v>0</v>
      </c>
      <c r="E47" s="229">
        <f t="shared" si="2"/>
        <v>84</v>
      </c>
      <c r="F47" s="203" t="s">
        <v>354</v>
      </c>
      <c r="G47" s="197" t="s">
        <v>45</v>
      </c>
    </row>
    <row r="48" spans="2:7" ht="15.75" customHeight="1" x14ac:dyDescent="0.25">
      <c r="B48" s="232" t="s">
        <v>345</v>
      </c>
      <c r="C48" s="229">
        <v>92</v>
      </c>
      <c r="D48" s="259">
        <f t="shared" si="0"/>
        <v>0</v>
      </c>
      <c r="E48" s="229">
        <f t="shared" si="2"/>
        <v>92</v>
      </c>
      <c r="F48" s="203" t="s">
        <v>354</v>
      </c>
      <c r="G48" s="197" t="s">
        <v>45</v>
      </c>
    </row>
    <row r="49" spans="2:7" ht="15.75" customHeight="1" x14ac:dyDescent="0.25">
      <c r="B49" s="232" t="s">
        <v>60</v>
      </c>
      <c r="C49" s="229">
        <v>97</v>
      </c>
      <c r="D49" s="259">
        <f t="shared" si="0"/>
        <v>0</v>
      </c>
      <c r="E49" s="229">
        <f t="shared" si="2"/>
        <v>97</v>
      </c>
      <c r="F49" s="203" t="s">
        <v>354</v>
      </c>
      <c r="G49" s="197" t="s">
        <v>45</v>
      </c>
    </row>
    <row r="50" spans="2:7" ht="15.75" customHeight="1" x14ac:dyDescent="0.25">
      <c r="B50" s="232" t="s">
        <v>61</v>
      </c>
      <c r="C50" s="229">
        <v>109</v>
      </c>
      <c r="D50" s="259">
        <f t="shared" si="0"/>
        <v>0</v>
      </c>
      <c r="E50" s="229">
        <f t="shared" si="2"/>
        <v>109</v>
      </c>
      <c r="F50" s="203" t="s">
        <v>354</v>
      </c>
      <c r="G50" s="197" t="s">
        <v>45</v>
      </c>
    </row>
    <row r="51" spans="2:7" ht="15.75" customHeight="1" x14ac:dyDescent="0.25">
      <c r="B51" s="232" t="s">
        <v>62</v>
      </c>
      <c r="C51" s="229">
        <v>121</v>
      </c>
      <c r="D51" s="259">
        <f t="shared" si="0"/>
        <v>0</v>
      </c>
      <c r="E51" s="229">
        <f t="shared" si="2"/>
        <v>121</v>
      </c>
      <c r="F51" s="203" t="s">
        <v>354</v>
      </c>
      <c r="G51" s="197" t="s">
        <v>45</v>
      </c>
    </row>
    <row r="52" spans="2:7" ht="15.75" customHeight="1" thickBot="1" x14ac:dyDescent="0.3">
      <c r="B52" s="233" t="s">
        <v>63</v>
      </c>
      <c r="C52" s="230">
        <v>134</v>
      </c>
      <c r="D52" s="260">
        <f t="shared" si="0"/>
        <v>0</v>
      </c>
      <c r="E52" s="230">
        <f t="shared" si="2"/>
        <v>134</v>
      </c>
      <c r="F52" s="204" t="s">
        <v>354</v>
      </c>
      <c r="G52" s="198" t="s">
        <v>45</v>
      </c>
    </row>
    <row r="53" spans="2:7" ht="15.75" customHeight="1" x14ac:dyDescent="0.25">
      <c r="B53" s="231" t="s">
        <v>64</v>
      </c>
      <c r="C53" s="228">
        <v>75</v>
      </c>
      <c r="D53" s="258">
        <f t="shared" ref="D53:D103" si="3">D$2</f>
        <v>0</v>
      </c>
      <c r="E53" s="228">
        <f t="shared" si="2"/>
        <v>75</v>
      </c>
      <c r="F53" s="206" t="s">
        <v>354</v>
      </c>
      <c r="G53" s="248" t="s">
        <v>45</v>
      </c>
    </row>
    <row r="54" spans="2:7" ht="15.75" customHeight="1" x14ac:dyDescent="0.25">
      <c r="B54" s="232" t="s">
        <v>65</v>
      </c>
      <c r="C54" s="229">
        <v>83</v>
      </c>
      <c r="D54" s="259">
        <f t="shared" si="3"/>
        <v>0</v>
      </c>
      <c r="E54" s="229">
        <f t="shared" si="2"/>
        <v>83</v>
      </c>
      <c r="F54" s="203" t="s">
        <v>354</v>
      </c>
      <c r="G54" s="249" t="s">
        <v>45</v>
      </c>
    </row>
    <row r="55" spans="2:7" ht="15.75" customHeight="1" x14ac:dyDescent="0.25">
      <c r="B55" s="232" t="s">
        <v>66</v>
      </c>
      <c r="C55" s="229">
        <v>92</v>
      </c>
      <c r="D55" s="259">
        <f t="shared" si="3"/>
        <v>0</v>
      </c>
      <c r="E55" s="229">
        <f t="shared" si="2"/>
        <v>92</v>
      </c>
      <c r="F55" s="203" t="s">
        <v>354</v>
      </c>
      <c r="G55" s="249" t="s">
        <v>45</v>
      </c>
    </row>
    <row r="56" spans="2:7" ht="15.75" customHeight="1" x14ac:dyDescent="0.25">
      <c r="B56" s="232" t="s">
        <v>351</v>
      </c>
      <c r="C56" s="229">
        <v>95</v>
      </c>
      <c r="D56" s="259">
        <f t="shared" si="3"/>
        <v>0</v>
      </c>
      <c r="E56" s="229">
        <f t="shared" si="2"/>
        <v>95</v>
      </c>
      <c r="F56" s="203" t="s">
        <v>354</v>
      </c>
      <c r="G56" s="249" t="s">
        <v>45</v>
      </c>
    </row>
    <row r="57" spans="2:7" ht="15.75" customHeight="1" x14ac:dyDescent="0.25">
      <c r="B57" s="232" t="s">
        <v>67</v>
      </c>
      <c r="C57" s="229">
        <v>101</v>
      </c>
      <c r="D57" s="259">
        <f t="shared" si="3"/>
        <v>0</v>
      </c>
      <c r="E57" s="229">
        <f t="shared" si="2"/>
        <v>101</v>
      </c>
      <c r="F57" s="203" t="s">
        <v>354</v>
      </c>
      <c r="G57" s="249" t="s">
        <v>45</v>
      </c>
    </row>
    <row r="58" spans="2:7" ht="15.75" customHeight="1" x14ac:dyDescent="0.25">
      <c r="B58" s="232" t="s">
        <v>352</v>
      </c>
      <c r="C58" s="229">
        <v>104</v>
      </c>
      <c r="D58" s="259">
        <f t="shared" si="3"/>
        <v>0</v>
      </c>
      <c r="E58" s="229">
        <f t="shared" si="2"/>
        <v>104</v>
      </c>
      <c r="F58" s="203" t="s">
        <v>354</v>
      </c>
      <c r="G58" s="249" t="s">
        <v>45</v>
      </c>
    </row>
    <row r="59" spans="2:7" ht="15.75" customHeight="1" x14ac:dyDescent="0.25">
      <c r="B59" s="232" t="s">
        <v>68</v>
      </c>
      <c r="C59" s="229">
        <v>109</v>
      </c>
      <c r="D59" s="259">
        <f t="shared" si="3"/>
        <v>0</v>
      </c>
      <c r="E59" s="229">
        <f t="shared" si="2"/>
        <v>109</v>
      </c>
      <c r="F59" s="203" t="s">
        <v>354</v>
      </c>
      <c r="G59" s="249" t="s">
        <v>45</v>
      </c>
    </row>
    <row r="60" spans="2:7" ht="15.75" customHeight="1" x14ac:dyDescent="0.25">
      <c r="B60" s="232" t="s">
        <v>353</v>
      </c>
      <c r="C60" s="229">
        <v>116</v>
      </c>
      <c r="D60" s="259">
        <f t="shared" si="3"/>
        <v>0</v>
      </c>
      <c r="E60" s="229">
        <f t="shared" si="2"/>
        <v>116</v>
      </c>
      <c r="F60" s="203" t="s">
        <v>354</v>
      </c>
      <c r="G60" s="249" t="s">
        <v>45</v>
      </c>
    </row>
    <row r="61" spans="2:7" ht="15.75" customHeight="1" x14ac:dyDescent="0.25">
      <c r="B61" s="232" t="s">
        <v>69</v>
      </c>
      <c r="C61" s="229">
        <v>118</v>
      </c>
      <c r="D61" s="259">
        <f t="shared" si="3"/>
        <v>0</v>
      </c>
      <c r="E61" s="229">
        <f t="shared" si="2"/>
        <v>118</v>
      </c>
      <c r="F61" s="203" t="s">
        <v>354</v>
      </c>
      <c r="G61" s="249" t="s">
        <v>45</v>
      </c>
    </row>
    <row r="62" spans="2:7" ht="15.75" customHeight="1" x14ac:dyDescent="0.25">
      <c r="B62" s="232" t="s">
        <v>70</v>
      </c>
      <c r="C62" s="229">
        <v>127</v>
      </c>
      <c r="D62" s="259">
        <f t="shared" si="3"/>
        <v>0</v>
      </c>
      <c r="E62" s="229">
        <f t="shared" ref="E62" si="4">ROUNDUP(C62-C62*D62,0)</f>
        <v>127</v>
      </c>
      <c r="F62" s="203" t="s">
        <v>354</v>
      </c>
      <c r="G62" s="249" t="s">
        <v>45</v>
      </c>
    </row>
    <row r="63" spans="2:7" ht="15.75" customHeight="1" x14ac:dyDescent="0.25">
      <c r="B63" s="232" t="s">
        <v>71</v>
      </c>
      <c r="C63" s="229">
        <v>135</v>
      </c>
      <c r="D63" s="259">
        <f t="shared" si="3"/>
        <v>0</v>
      </c>
      <c r="E63" s="229">
        <f t="shared" ref="E63:E110" si="5">ROUNDUP(C63-C63*D63,0)</f>
        <v>135</v>
      </c>
      <c r="F63" s="203" t="s">
        <v>354</v>
      </c>
      <c r="G63" s="249" t="s">
        <v>45</v>
      </c>
    </row>
    <row r="64" spans="2:7" ht="15.75" customHeight="1" thickBot="1" x14ac:dyDescent="0.3">
      <c r="B64" s="233" t="s">
        <v>72</v>
      </c>
      <c r="C64" s="230">
        <v>145</v>
      </c>
      <c r="D64" s="260">
        <f t="shared" si="3"/>
        <v>0</v>
      </c>
      <c r="E64" s="230">
        <f t="shared" si="5"/>
        <v>145</v>
      </c>
      <c r="F64" s="204" t="s">
        <v>354</v>
      </c>
      <c r="G64" s="250" t="s">
        <v>45</v>
      </c>
    </row>
    <row r="65" spans="2:7" ht="15.75" customHeight="1" x14ac:dyDescent="0.25">
      <c r="B65" s="237" t="s">
        <v>86</v>
      </c>
      <c r="C65" s="228">
        <v>27</v>
      </c>
      <c r="D65" s="258">
        <f t="shared" si="3"/>
        <v>0</v>
      </c>
      <c r="E65" s="228">
        <f t="shared" si="5"/>
        <v>27</v>
      </c>
      <c r="F65" s="206" t="s">
        <v>15</v>
      </c>
      <c r="G65" s="200"/>
    </row>
    <row r="66" spans="2:7" ht="15.75" customHeight="1" x14ac:dyDescent="0.25">
      <c r="B66" s="238" t="s">
        <v>87</v>
      </c>
      <c r="C66" s="229">
        <v>39</v>
      </c>
      <c r="D66" s="259">
        <f t="shared" si="3"/>
        <v>0</v>
      </c>
      <c r="E66" s="229">
        <f t="shared" si="5"/>
        <v>39</v>
      </c>
      <c r="F66" s="203" t="s">
        <v>15</v>
      </c>
      <c r="G66" s="197"/>
    </row>
    <row r="67" spans="2:7" ht="15.75" customHeight="1" x14ac:dyDescent="0.25">
      <c r="B67" s="238" t="s">
        <v>88</v>
      </c>
      <c r="C67" s="229">
        <v>51</v>
      </c>
      <c r="D67" s="259">
        <f t="shared" si="3"/>
        <v>0</v>
      </c>
      <c r="E67" s="229">
        <f t="shared" si="5"/>
        <v>51</v>
      </c>
      <c r="F67" s="203" t="s">
        <v>15</v>
      </c>
      <c r="G67" s="197"/>
    </row>
    <row r="68" spans="2:7" ht="15.75" customHeight="1" x14ac:dyDescent="0.25">
      <c r="B68" s="238" t="s">
        <v>89</v>
      </c>
      <c r="C68" s="229">
        <v>63</v>
      </c>
      <c r="D68" s="259">
        <f t="shared" si="3"/>
        <v>0</v>
      </c>
      <c r="E68" s="229">
        <f t="shared" si="5"/>
        <v>63</v>
      </c>
      <c r="F68" s="203" t="s">
        <v>15</v>
      </c>
      <c r="G68" s="197"/>
    </row>
    <row r="69" spans="2:7" ht="15.75" customHeight="1" x14ac:dyDescent="0.25">
      <c r="B69" s="238" t="s">
        <v>90</v>
      </c>
      <c r="C69" s="229">
        <v>76</v>
      </c>
      <c r="D69" s="259">
        <f t="shared" si="3"/>
        <v>0</v>
      </c>
      <c r="E69" s="229">
        <f t="shared" si="5"/>
        <v>76</v>
      </c>
      <c r="F69" s="203" t="s">
        <v>15</v>
      </c>
      <c r="G69" s="197"/>
    </row>
    <row r="70" spans="2:7" ht="15.75" customHeight="1" x14ac:dyDescent="0.25">
      <c r="B70" s="238" t="s">
        <v>91</v>
      </c>
      <c r="C70" s="229">
        <v>87</v>
      </c>
      <c r="D70" s="259">
        <f t="shared" si="3"/>
        <v>0</v>
      </c>
      <c r="E70" s="229">
        <f t="shared" si="5"/>
        <v>87</v>
      </c>
      <c r="F70" s="203" t="s">
        <v>15</v>
      </c>
      <c r="G70" s="197"/>
    </row>
    <row r="71" spans="2:7" ht="15.75" customHeight="1" x14ac:dyDescent="0.25">
      <c r="B71" s="238" t="s">
        <v>92</v>
      </c>
      <c r="C71" s="229">
        <v>101</v>
      </c>
      <c r="D71" s="259">
        <f t="shared" si="3"/>
        <v>0</v>
      </c>
      <c r="E71" s="229">
        <f t="shared" si="5"/>
        <v>101</v>
      </c>
      <c r="F71" s="203" t="s">
        <v>15</v>
      </c>
      <c r="G71" s="197"/>
    </row>
    <row r="72" spans="2:7" ht="15.75" customHeight="1" x14ac:dyDescent="0.25">
      <c r="B72" s="238" t="s">
        <v>93</v>
      </c>
      <c r="C72" s="229">
        <v>113</v>
      </c>
      <c r="D72" s="259">
        <f t="shared" si="3"/>
        <v>0</v>
      </c>
      <c r="E72" s="229">
        <f t="shared" si="5"/>
        <v>113</v>
      </c>
      <c r="F72" s="203" t="s">
        <v>15</v>
      </c>
      <c r="G72" s="197"/>
    </row>
    <row r="73" spans="2:7" ht="15.75" customHeight="1" x14ac:dyDescent="0.25">
      <c r="B73" s="238" t="s">
        <v>94</v>
      </c>
      <c r="C73" s="229">
        <v>125</v>
      </c>
      <c r="D73" s="259">
        <f t="shared" si="3"/>
        <v>0</v>
      </c>
      <c r="E73" s="229">
        <f t="shared" si="5"/>
        <v>125</v>
      </c>
      <c r="F73" s="203" t="s">
        <v>15</v>
      </c>
      <c r="G73" s="197"/>
    </row>
    <row r="74" spans="2:7" ht="15.75" customHeight="1" x14ac:dyDescent="0.25">
      <c r="B74" s="238" t="s">
        <v>95</v>
      </c>
      <c r="C74" s="229">
        <v>137</v>
      </c>
      <c r="D74" s="259">
        <f t="shared" si="3"/>
        <v>0</v>
      </c>
      <c r="E74" s="229">
        <f t="shared" si="5"/>
        <v>137</v>
      </c>
      <c r="F74" s="203" t="s">
        <v>15</v>
      </c>
      <c r="G74" s="197"/>
    </row>
    <row r="75" spans="2:7" ht="15.75" customHeight="1" thickBot="1" x14ac:dyDescent="0.3">
      <c r="B75" s="239" t="s">
        <v>73</v>
      </c>
      <c r="C75" s="230">
        <v>150</v>
      </c>
      <c r="D75" s="260">
        <f t="shared" si="3"/>
        <v>0</v>
      </c>
      <c r="E75" s="230">
        <f t="shared" si="5"/>
        <v>150</v>
      </c>
      <c r="F75" s="204" t="s">
        <v>15</v>
      </c>
      <c r="G75" s="198"/>
    </row>
    <row r="76" spans="2:7" ht="15.75" customHeight="1" x14ac:dyDescent="0.25">
      <c r="B76" s="231" t="s">
        <v>96</v>
      </c>
      <c r="C76" s="228">
        <v>413</v>
      </c>
      <c r="D76" s="258">
        <f t="shared" si="3"/>
        <v>0</v>
      </c>
      <c r="E76" s="228">
        <f t="shared" si="5"/>
        <v>413</v>
      </c>
      <c r="F76" s="206" t="s">
        <v>15</v>
      </c>
      <c r="G76" s="200"/>
    </row>
    <row r="77" spans="2:7" ht="15.75" customHeight="1" x14ac:dyDescent="0.25">
      <c r="B77" s="232" t="s">
        <v>97</v>
      </c>
      <c r="C77" s="229">
        <v>434</v>
      </c>
      <c r="D77" s="259">
        <f t="shared" si="3"/>
        <v>0</v>
      </c>
      <c r="E77" s="229">
        <f t="shared" si="5"/>
        <v>434</v>
      </c>
      <c r="F77" s="203" t="s">
        <v>15</v>
      </c>
      <c r="G77" s="197"/>
    </row>
    <row r="78" spans="2:7" ht="15.75" customHeight="1" x14ac:dyDescent="0.25">
      <c r="B78" s="232" t="s">
        <v>98</v>
      </c>
      <c r="C78" s="229">
        <v>455</v>
      </c>
      <c r="D78" s="259">
        <f t="shared" si="3"/>
        <v>0</v>
      </c>
      <c r="E78" s="229">
        <f t="shared" si="5"/>
        <v>455</v>
      </c>
      <c r="F78" s="203" t="s">
        <v>15</v>
      </c>
      <c r="G78" s="197"/>
    </row>
    <row r="79" spans="2:7" ht="15.75" customHeight="1" x14ac:dyDescent="0.25">
      <c r="B79" s="232" t="s">
        <v>99</v>
      </c>
      <c r="C79" s="229">
        <v>475</v>
      </c>
      <c r="D79" s="259">
        <f t="shared" si="3"/>
        <v>0</v>
      </c>
      <c r="E79" s="229">
        <f t="shared" si="5"/>
        <v>475</v>
      </c>
      <c r="F79" s="203" t="s">
        <v>15</v>
      </c>
      <c r="G79" s="197"/>
    </row>
    <row r="80" spans="2:7" ht="15.75" customHeight="1" x14ac:dyDescent="0.25">
      <c r="B80" s="232" t="s">
        <v>100</v>
      </c>
      <c r="C80" s="229">
        <v>495</v>
      </c>
      <c r="D80" s="259">
        <f t="shared" si="3"/>
        <v>0</v>
      </c>
      <c r="E80" s="229">
        <f t="shared" si="5"/>
        <v>495</v>
      </c>
      <c r="F80" s="203" t="s">
        <v>15</v>
      </c>
      <c r="G80" s="197"/>
    </row>
    <row r="81" spans="2:7" ht="15.75" customHeight="1" x14ac:dyDescent="0.25">
      <c r="B81" s="232" t="s">
        <v>101</v>
      </c>
      <c r="C81" s="229">
        <v>516</v>
      </c>
      <c r="D81" s="259">
        <f t="shared" si="3"/>
        <v>0</v>
      </c>
      <c r="E81" s="229">
        <f t="shared" si="5"/>
        <v>516</v>
      </c>
      <c r="F81" s="203" t="s">
        <v>15</v>
      </c>
      <c r="G81" s="197"/>
    </row>
    <row r="82" spans="2:7" ht="15.75" customHeight="1" x14ac:dyDescent="0.25">
      <c r="B82" s="232" t="s">
        <v>102</v>
      </c>
      <c r="C82" s="229">
        <v>537</v>
      </c>
      <c r="D82" s="259">
        <f t="shared" si="3"/>
        <v>0</v>
      </c>
      <c r="E82" s="229">
        <f t="shared" si="5"/>
        <v>537</v>
      </c>
      <c r="F82" s="203" t="s">
        <v>15</v>
      </c>
      <c r="G82" s="197"/>
    </row>
    <row r="83" spans="2:7" ht="15.75" customHeight="1" x14ac:dyDescent="0.25">
      <c r="B83" s="232" t="s">
        <v>103</v>
      </c>
      <c r="C83" s="229">
        <v>557</v>
      </c>
      <c r="D83" s="259">
        <f t="shared" si="3"/>
        <v>0</v>
      </c>
      <c r="E83" s="229">
        <f t="shared" si="5"/>
        <v>557</v>
      </c>
      <c r="F83" s="203" t="s">
        <v>15</v>
      </c>
      <c r="G83" s="197"/>
    </row>
    <row r="84" spans="2:7" ht="15.75" customHeight="1" x14ac:dyDescent="0.25">
      <c r="B84" s="232" t="s">
        <v>104</v>
      </c>
      <c r="C84" s="229">
        <v>577</v>
      </c>
      <c r="D84" s="259">
        <f t="shared" si="3"/>
        <v>0</v>
      </c>
      <c r="E84" s="229">
        <f t="shared" si="5"/>
        <v>577</v>
      </c>
      <c r="F84" s="203" t="s">
        <v>15</v>
      </c>
      <c r="G84" s="197"/>
    </row>
    <row r="85" spans="2:7" ht="15.75" customHeight="1" x14ac:dyDescent="0.25">
      <c r="B85" s="232" t="s">
        <v>105</v>
      </c>
      <c r="C85" s="229">
        <v>597</v>
      </c>
      <c r="D85" s="259">
        <f t="shared" si="3"/>
        <v>0</v>
      </c>
      <c r="E85" s="229">
        <f t="shared" si="5"/>
        <v>597</v>
      </c>
      <c r="F85" s="203" t="s">
        <v>15</v>
      </c>
      <c r="G85" s="197"/>
    </row>
    <row r="86" spans="2:7" ht="15.75" customHeight="1" x14ac:dyDescent="0.25">
      <c r="B86" s="232" t="s">
        <v>106</v>
      </c>
      <c r="C86" s="229">
        <v>618</v>
      </c>
      <c r="D86" s="259">
        <f t="shared" si="3"/>
        <v>0</v>
      </c>
      <c r="E86" s="229">
        <f t="shared" si="5"/>
        <v>618</v>
      </c>
      <c r="F86" s="203" t="s">
        <v>15</v>
      </c>
      <c r="G86" s="197"/>
    </row>
    <row r="87" spans="2:7" ht="15.75" customHeight="1" x14ac:dyDescent="0.25">
      <c r="B87" s="232" t="s">
        <v>107</v>
      </c>
      <c r="C87" s="229">
        <v>640</v>
      </c>
      <c r="D87" s="259">
        <f t="shared" si="3"/>
        <v>0</v>
      </c>
      <c r="E87" s="229">
        <f t="shared" si="5"/>
        <v>640</v>
      </c>
      <c r="F87" s="203" t="s">
        <v>15</v>
      </c>
      <c r="G87" s="197"/>
    </row>
    <row r="88" spans="2:7" ht="15.75" customHeight="1" x14ac:dyDescent="0.25">
      <c r="B88" s="232" t="s">
        <v>108</v>
      </c>
      <c r="C88" s="229">
        <v>660</v>
      </c>
      <c r="D88" s="259">
        <f t="shared" si="3"/>
        <v>0</v>
      </c>
      <c r="E88" s="229">
        <f t="shared" si="5"/>
        <v>660</v>
      </c>
      <c r="F88" s="203" t="s">
        <v>15</v>
      </c>
      <c r="G88" s="197"/>
    </row>
    <row r="89" spans="2:7" ht="15.75" customHeight="1" x14ac:dyDescent="0.25">
      <c r="B89" s="232" t="s">
        <v>109</v>
      </c>
      <c r="C89" s="229">
        <v>680</v>
      </c>
      <c r="D89" s="259">
        <f t="shared" si="3"/>
        <v>0</v>
      </c>
      <c r="E89" s="229">
        <f t="shared" si="5"/>
        <v>680</v>
      </c>
      <c r="F89" s="203" t="s">
        <v>15</v>
      </c>
      <c r="G89" s="197"/>
    </row>
    <row r="90" spans="2:7" ht="15.75" customHeight="1" x14ac:dyDescent="0.25">
      <c r="B90" s="232" t="s">
        <v>110</v>
      </c>
      <c r="C90" s="229">
        <v>701</v>
      </c>
      <c r="D90" s="259">
        <f t="shared" si="3"/>
        <v>0</v>
      </c>
      <c r="E90" s="229">
        <f t="shared" si="5"/>
        <v>701</v>
      </c>
      <c r="F90" s="203" t="s">
        <v>15</v>
      </c>
      <c r="G90" s="197"/>
    </row>
    <row r="91" spans="2:7" ht="15.75" customHeight="1" x14ac:dyDescent="0.25">
      <c r="B91" s="232" t="s">
        <v>111</v>
      </c>
      <c r="C91" s="229">
        <v>721</v>
      </c>
      <c r="D91" s="259">
        <f t="shared" si="3"/>
        <v>0</v>
      </c>
      <c r="E91" s="229">
        <f t="shared" si="5"/>
        <v>721</v>
      </c>
      <c r="F91" s="203" t="s">
        <v>15</v>
      </c>
      <c r="G91" s="197"/>
    </row>
    <row r="92" spans="2:7" ht="15.75" customHeight="1" x14ac:dyDescent="0.25">
      <c r="B92" s="232" t="s">
        <v>112</v>
      </c>
      <c r="C92" s="229">
        <v>742</v>
      </c>
      <c r="D92" s="259">
        <f t="shared" si="3"/>
        <v>0</v>
      </c>
      <c r="E92" s="229">
        <f t="shared" si="5"/>
        <v>742</v>
      </c>
      <c r="F92" s="203" t="s">
        <v>15</v>
      </c>
      <c r="G92" s="197"/>
    </row>
    <row r="93" spans="2:7" ht="15.75" customHeight="1" x14ac:dyDescent="0.25">
      <c r="B93" s="232" t="s">
        <v>113</v>
      </c>
      <c r="C93" s="229">
        <v>762</v>
      </c>
      <c r="D93" s="259">
        <f t="shared" si="3"/>
        <v>0</v>
      </c>
      <c r="E93" s="229">
        <f t="shared" si="5"/>
        <v>762</v>
      </c>
      <c r="F93" s="203" t="s">
        <v>15</v>
      </c>
      <c r="G93" s="197"/>
    </row>
    <row r="94" spans="2:7" ht="15.75" customHeight="1" x14ac:dyDescent="0.25">
      <c r="B94" s="232" t="s">
        <v>114</v>
      </c>
      <c r="C94" s="229">
        <v>785</v>
      </c>
      <c r="D94" s="259">
        <f t="shared" si="3"/>
        <v>0</v>
      </c>
      <c r="E94" s="229">
        <f t="shared" si="5"/>
        <v>785</v>
      </c>
      <c r="F94" s="203" t="s">
        <v>15</v>
      </c>
      <c r="G94" s="197"/>
    </row>
    <row r="95" spans="2:7" ht="15.75" customHeight="1" x14ac:dyDescent="0.25">
      <c r="B95" s="232" t="s">
        <v>115</v>
      </c>
      <c r="C95" s="229">
        <v>802</v>
      </c>
      <c r="D95" s="259">
        <f t="shared" si="3"/>
        <v>0</v>
      </c>
      <c r="E95" s="229">
        <f t="shared" si="5"/>
        <v>802</v>
      </c>
      <c r="F95" s="203" t="s">
        <v>15</v>
      </c>
      <c r="G95" s="197"/>
    </row>
    <row r="96" spans="2:7" ht="15.75" customHeight="1" x14ac:dyDescent="0.25">
      <c r="B96" s="232" t="s">
        <v>116</v>
      </c>
      <c r="C96" s="229">
        <v>823</v>
      </c>
      <c r="D96" s="259">
        <f t="shared" si="3"/>
        <v>0</v>
      </c>
      <c r="E96" s="229">
        <f t="shared" si="5"/>
        <v>823</v>
      </c>
      <c r="F96" s="203" t="s">
        <v>15</v>
      </c>
      <c r="G96" s="197"/>
    </row>
    <row r="97" spans="2:7" ht="15.75" customHeight="1" x14ac:dyDescent="0.25">
      <c r="B97" s="232" t="s">
        <v>117</v>
      </c>
      <c r="C97" s="229">
        <v>844</v>
      </c>
      <c r="D97" s="259">
        <f t="shared" si="3"/>
        <v>0</v>
      </c>
      <c r="E97" s="229">
        <f t="shared" si="5"/>
        <v>844</v>
      </c>
      <c r="F97" s="203" t="s">
        <v>16</v>
      </c>
      <c r="G97" s="197"/>
    </row>
    <row r="98" spans="2:7" ht="15.75" customHeight="1" x14ac:dyDescent="0.25">
      <c r="B98" s="232" t="s">
        <v>118</v>
      </c>
      <c r="C98" s="229">
        <v>865</v>
      </c>
      <c r="D98" s="259">
        <f t="shared" si="3"/>
        <v>0</v>
      </c>
      <c r="E98" s="229">
        <f t="shared" si="5"/>
        <v>865</v>
      </c>
      <c r="F98" s="203" t="s">
        <v>16</v>
      </c>
      <c r="G98" s="197"/>
    </row>
    <row r="99" spans="2:7" ht="15.75" customHeight="1" x14ac:dyDescent="0.25">
      <c r="B99" s="232" t="s">
        <v>119</v>
      </c>
      <c r="C99" s="229">
        <v>886</v>
      </c>
      <c r="D99" s="259">
        <f t="shared" si="3"/>
        <v>0</v>
      </c>
      <c r="E99" s="229">
        <f t="shared" si="5"/>
        <v>886</v>
      </c>
      <c r="F99" s="203" t="s">
        <v>16</v>
      </c>
      <c r="G99" s="197"/>
    </row>
    <row r="100" spans="2:7" ht="15.75" customHeight="1" x14ac:dyDescent="0.25">
      <c r="B100" s="232" t="s">
        <v>120</v>
      </c>
      <c r="C100" s="229">
        <v>907</v>
      </c>
      <c r="D100" s="259">
        <f t="shared" si="3"/>
        <v>0</v>
      </c>
      <c r="E100" s="229">
        <f t="shared" si="5"/>
        <v>907</v>
      </c>
      <c r="F100" s="203" t="s">
        <v>16</v>
      </c>
      <c r="G100" s="197"/>
    </row>
    <row r="101" spans="2:7" ht="15.75" customHeight="1" x14ac:dyDescent="0.25">
      <c r="B101" s="232" t="s">
        <v>121</v>
      </c>
      <c r="C101" s="229">
        <v>927</v>
      </c>
      <c r="D101" s="259">
        <f t="shared" si="3"/>
        <v>0</v>
      </c>
      <c r="E101" s="229">
        <f t="shared" si="5"/>
        <v>927</v>
      </c>
      <c r="F101" s="203" t="s">
        <v>16</v>
      </c>
      <c r="G101" s="197"/>
    </row>
    <row r="102" spans="2:7" ht="15.75" customHeight="1" x14ac:dyDescent="0.25">
      <c r="B102" s="232" t="s">
        <v>122</v>
      </c>
      <c r="C102" s="229">
        <v>946</v>
      </c>
      <c r="D102" s="259">
        <f t="shared" si="3"/>
        <v>0</v>
      </c>
      <c r="E102" s="229">
        <f t="shared" si="5"/>
        <v>946</v>
      </c>
      <c r="F102" s="203" t="s">
        <v>16</v>
      </c>
      <c r="G102" s="197"/>
    </row>
    <row r="103" spans="2:7" ht="15.75" customHeight="1" x14ac:dyDescent="0.25">
      <c r="B103" s="232" t="s">
        <v>123</v>
      </c>
      <c r="C103" s="229">
        <v>966</v>
      </c>
      <c r="D103" s="259">
        <f t="shared" si="3"/>
        <v>0</v>
      </c>
      <c r="E103" s="229">
        <f t="shared" si="5"/>
        <v>966</v>
      </c>
      <c r="F103" s="203" t="s">
        <v>16</v>
      </c>
      <c r="G103" s="197"/>
    </row>
    <row r="104" spans="2:7" ht="15.75" customHeight="1" x14ac:dyDescent="0.25">
      <c r="B104" s="232" t="s">
        <v>124</v>
      </c>
      <c r="C104" s="229">
        <v>987</v>
      </c>
      <c r="D104" s="259">
        <f t="shared" ref="D104:D129" si="6">D$2</f>
        <v>0</v>
      </c>
      <c r="E104" s="229">
        <f t="shared" si="5"/>
        <v>987</v>
      </c>
      <c r="F104" s="203" t="s">
        <v>16</v>
      </c>
      <c r="G104" s="197"/>
    </row>
    <row r="105" spans="2:7" ht="15.75" customHeight="1" x14ac:dyDescent="0.25">
      <c r="B105" s="232" t="s">
        <v>125</v>
      </c>
      <c r="C105" s="229">
        <v>1007</v>
      </c>
      <c r="D105" s="259">
        <f t="shared" si="6"/>
        <v>0</v>
      </c>
      <c r="E105" s="229">
        <f t="shared" si="5"/>
        <v>1007</v>
      </c>
      <c r="F105" s="203" t="s">
        <v>16</v>
      </c>
      <c r="G105" s="197"/>
    </row>
    <row r="106" spans="2:7" ht="15.75" customHeight="1" x14ac:dyDescent="0.25">
      <c r="B106" s="232" t="s">
        <v>126</v>
      </c>
      <c r="C106" s="229">
        <v>1029</v>
      </c>
      <c r="D106" s="259">
        <f t="shared" si="6"/>
        <v>0</v>
      </c>
      <c r="E106" s="229">
        <f t="shared" si="5"/>
        <v>1029</v>
      </c>
      <c r="F106" s="203" t="s">
        <v>16</v>
      </c>
      <c r="G106" s="197"/>
    </row>
    <row r="107" spans="2:7" ht="15.75" customHeight="1" x14ac:dyDescent="0.25">
      <c r="B107" s="232" t="s">
        <v>127</v>
      </c>
      <c r="C107" s="229">
        <v>1051</v>
      </c>
      <c r="D107" s="259">
        <f t="shared" si="6"/>
        <v>0</v>
      </c>
      <c r="E107" s="229">
        <f t="shared" si="5"/>
        <v>1051</v>
      </c>
      <c r="F107" s="203" t="s">
        <v>16</v>
      </c>
      <c r="G107" s="197"/>
    </row>
    <row r="108" spans="2:7" ht="15.75" customHeight="1" x14ac:dyDescent="0.25">
      <c r="B108" s="232" t="s">
        <v>128</v>
      </c>
      <c r="C108" s="229">
        <v>1071</v>
      </c>
      <c r="D108" s="259">
        <f t="shared" si="6"/>
        <v>0</v>
      </c>
      <c r="E108" s="229">
        <f t="shared" si="5"/>
        <v>1071</v>
      </c>
      <c r="F108" s="203" t="s">
        <v>16</v>
      </c>
      <c r="G108" s="197"/>
    </row>
    <row r="109" spans="2:7" ht="15.75" customHeight="1" x14ac:dyDescent="0.25">
      <c r="B109" s="232" t="s">
        <v>129</v>
      </c>
      <c r="C109" s="229">
        <v>1092</v>
      </c>
      <c r="D109" s="259">
        <f t="shared" si="6"/>
        <v>0</v>
      </c>
      <c r="E109" s="229">
        <f t="shared" si="5"/>
        <v>1092</v>
      </c>
      <c r="F109" s="203" t="s">
        <v>16</v>
      </c>
      <c r="G109" s="197"/>
    </row>
    <row r="110" spans="2:7" ht="15.75" customHeight="1" x14ac:dyDescent="0.25">
      <c r="B110" s="232" t="s">
        <v>130</v>
      </c>
      <c r="C110" s="229">
        <v>1111</v>
      </c>
      <c r="D110" s="259">
        <f t="shared" si="6"/>
        <v>0</v>
      </c>
      <c r="E110" s="229">
        <f t="shared" si="5"/>
        <v>1111</v>
      </c>
      <c r="F110" s="203" t="s">
        <v>16</v>
      </c>
      <c r="G110" s="197"/>
    </row>
    <row r="111" spans="2:7" ht="15.75" customHeight="1" x14ac:dyDescent="0.25">
      <c r="B111" s="232" t="s">
        <v>131</v>
      </c>
      <c r="C111" s="229">
        <v>1132</v>
      </c>
      <c r="D111" s="259">
        <f t="shared" si="6"/>
        <v>0</v>
      </c>
      <c r="E111" s="229">
        <f t="shared" ref="E111:E125" si="7">ROUNDUP(C111-C111*D111,0)</f>
        <v>1132</v>
      </c>
      <c r="F111" s="203" t="s">
        <v>16</v>
      </c>
      <c r="G111" s="197"/>
    </row>
    <row r="112" spans="2:7" ht="15.75" customHeight="1" x14ac:dyDescent="0.25">
      <c r="B112" s="232" t="s">
        <v>132</v>
      </c>
      <c r="C112" s="229">
        <v>1152</v>
      </c>
      <c r="D112" s="259">
        <f t="shared" si="6"/>
        <v>0</v>
      </c>
      <c r="E112" s="229">
        <f t="shared" si="7"/>
        <v>1152</v>
      </c>
      <c r="F112" s="203" t="s">
        <v>16</v>
      </c>
      <c r="G112" s="197"/>
    </row>
    <row r="113" spans="2:7" ht="15.75" customHeight="1" x14ac:dyDescent="0.25">
      <c r="B113" s="232" t="s">
        <v>133</v>
      </c>
      <c r="C113" s="229">
        <v>1173</v>
      </c>
      <c r="D113" s="259">
        <f t="shared" si="6"/>
        <v>0</v>
      </c>
      <c r="E113" s="229">
        <f t="shared" si="7"/>
        <v>1173</v>
      </c>
      <c r="F113" s="203" t="s">
        <v>16</v>
      </c>
      <c r="G113" s="197"/>
    </row>
    <row r="114" spans="2:7" ht="15.75" customHeight="1" x14ac:dyDescent="0.25">
      <c r="B114" s="232" t="s">
        <v>134</v>
      </c>
      <c r="C114" s="229">
        <v>1193</v>
      </c>
      <c r="D114" s="259">
        <f t="shared" si="6"/>
        <v>0</v>
      </c>
      <c r="E114" s="229">
        <f t="shared" si="7"/>
        <v>1193</v>
      </c>
      <c r="F114" s="203" t="s">
        <v>16</v>
      </c>
      <c r="G114" s="197"/>
    </row>
    <row r="115" spans="2:7" ht="15.75" customHeight="1" x14ac:dyDescent="0.25">
      <c r="B115" s="232" t="s">
        <v>135</v>
      </c>
      <c r="C115" s="229">
        <v>1214</v>
      </c>
      <c r="D115" s="259">
        <f t="shared" si="6"/>
        <v>0</v>
      </c>
      <c r="E115" s="229">
        <f t="shared" si="7"/>
        <v>1214</v>
      </c>
      <c r="F115" s="203" t="s">
        <v>16</v>
      </c>
      <c r="G115" s="197"/>
    </row>
    <row r="116" spans="2:7" ht="15.75" customHeight="1" thickBot="1" x14ac:dyDescent="0.3">
      <c r="B116" s="233" t="s">
        <v>136</v>
      </c>
      <c r="C116" s="230">
        <v>1234</v>
      </c>
      <c r="D116" s="260">
        <f t="shared" si="6"/>
        <v>0</v>
      </c>
      <c r="E116" s="230">
        <f t="shared" si="7"/>
        <v>1234</v>
      </c>
      <c r="F116" s="204" t="s">
        <v>16</v>
      </c>
      <c r="G116" s="198"/>
    </row>
    <row r="117" spans="2:7" ht="15.75" customHeight="1" x14ac:dyDescent="0.25">
      <c r="B117" s="231" t="s">
        <v>74</v>
      </c>
      <c r="C117" s="228">
        <v>35</v>
      </c>
      <c r="D117" s="258">
        <f t="shared" si="6"/>
        <v>0</v>
      </c>
      <c r="E117" s="228">
        <f t="shared" si="7"/>
        <v>35</v>
      </c>
      <c r="F117" s="206" t="s">
        <v>15</v>
      </c>
      <c r="G117" s="200"/>
    </row>
    <row r="118" spans="2:7" ht="15.75" customHeight="1" x14ac:dyDescent="0.25">
      <c r="B118" s="232" t="s">
        <v>75</v>
      </c>
      <c r="C118" s="229">
        <v>47</v>
      </c>
      <c r="D118" s="259">
        <f t="shared" si="6"/>
        <v>0</v>
      </c>
      <c r="E118" s="229">
        <f t="shared" si="7"/>
        <v>47</v>
      </c>
      <c r="F118" s="203" t="s">
        <v>15</v>
      </c>
      <c r="G118" s="197"/>
    </row>
    <row r="119" spans="2:7" ht="15.75" customHeight="1" x14ac:dyDescent="0.25">
      <c r="B119" s="232" t="s">
        <v>76</v>
      </c>
      <c r="C119" s="229">
        <v>60</v>
      </c>
      <c r="D119" s="259">
        <f t="shared" si="6"/>
        <v>0</v>
      </c>
      <c r="E119" s="229">
        <f t="shared" si="7"/>
        <v>60</v>
      </c>
      <c r="F119" s="203" t="s">
        <v>15</v>
      </c>
      <c r="G119" s="197"/>
    </row>
    <row r="120" spans="2:7" ht="15.75" customHeight="1" x14ac:dyDescent="0.25">
      <c r="B120" s="232" t="s">
        <v>77</v>
      </c>
      <c r="C120" s="229">
        <v>72</v>
      </c>
      <c r="D120" s="259">
        <f t="shared" si="6"/>
        <v>0</v>
      </c>
      <c r="E120" s="229">
        <f t="shared" si="7"/>
        <v>72</v>
      </c>
      <c r="F120" s="203" t="s">
        <v>15</v>
      </c>
      <c r="G120" s="197"/>
    </row>
    <row r="121" spans="2:7" ht="15.75" customHeight="1" x14ac:dyDescent="0.25">
      <c r="B121" s="232" t="s">
        <v>78</v>
      </c>
      <c r="C121" s="229">
        <v>84</v>
      </c>
      <c r="D121" s="259">
        <f t="shared" si="6"/>
        <v>0</v>
      </c>
      <c r="E121" s="229">
        <f t="shared" si="7"/>
        <v>84</v>
      </c>
      <c r="F121" s="203" t="s">
        <v>15</v>
      </c>
      <c r="G121" s="197"/>
    </row>
    <row r="122" spans="2:7" ht="15.75" customHeight="1" x14ac:dyDescent="0.25">
      <c r="B122" s="232" t="s">
        <v>79</v>
      </c>
      <c r="C122" s="229">
        <v>97</v>
      </c>
      <c r="D122" s="259">
        <f t="shared" si="6"/>
        <v>0</v>
      </c>
      <c r="E122" s="229">
        <f t="shared" si="7"/>
        <v>97</v>
      </c>
      <c r="F122" s="203" t="s">
        <v>15</v>
      </c>
      <c r="G122" s="197"/>
    </row>
    <row r="123" spans="2:7" ht="15.75" customHeight="1" x14ac:dyDescent="0.25">
      <c r="B123" s="232" t="s">
        <v>80</v>
      </c>
      <c r="C123" s="229">
        <v>106</v>
      </c>
      <c r="D123" s="259">
        <f t="shared" si="6"/>
        <v>0</v>
      </c>
      <c r="E123" s="229">
        <f t="shared" si="7"/>
        <v>106</v>
      </c>
      <c r="F123" s="203" t="s">
        <v>15</v>
      </c>
      <c r="G123" s="197"/>
    </row>
    <row r="124" spans="2:7" ht="15.75" customHeight="1" x14ac:dyDescent="0.25">
      <c r="B124" s="232" t="s">
        <v>81</v>
      </c>
      <c r="C124" s="229">
        <v>119</v>
      </c>
      <c r="D124" s="259">
        <f t="shared" si="6"/>
        <v>0</v>
      </c>
      <c r="E124" s="229">
        <f t="shared" si="7"/>
        <v>119</v>
      </c>
      <c r="F124" s="203" t="s">
        <v>15</v>
      </c>
      <c r="G124" s="197"/>
    </row>
    <row r="125" spans="2:7" ht="15.75" customHeight="1" thickBot="1" x14ac:dyDescent="0.3">
      <c r="B125" s="233" t="s">
        <v>82</v>
      </c>
      <c r="C125" s="230">
        <v>131</v>
      </c>
      <c r="D125" s="260">
        <f t="shared" si="6"/>
        <v>0</v>
      </c>
      <c r="E125" s="230">
        <f t="shared" si="7"/>
        <v>131</v>
      </c>
      <c r="F125" s="204" t="s">
        <v>15</v>
      </c>
      <c r="G125" s="198"/>
    </row>
    <row r="126" spans="2:7" ht="15.75" customHeight="1" x14ac:dyDescent="0.25">
      <c r="B126" s="242" t="s">
        <v>355</v>
      </c>
      <c r="C126" s="228">
        <v>148</v>
      </c>
      <c r="D126" s="258">
        <f t="shared" si="6"/>
        <v>0</v>
      </c>
      <c r="E126" s="228">
        <f>ROUNDUP(C126-C126*D126,0)</f>
        <v>148</v>
      </c>
      <c r="F126" s="206" t="s">
        <v>354</v>
      </c>
      <c r="G126" s="225"/>
    </row>
    <row r="127" spans="2:7" ht="15.75" customHeight="1" x14ac:dyDescent="0.25">
      <c r="B127" s="243" t="s">
        <v>356</v>
      </c>
      <c r="C127" s="229">
        <v>169</v>
      </c>
      <c r="D127" s="259">
        <f t="shared" si="6"/>
        <v>0</v>
      </c>
      <c r="E127" s="229">
        <f>ROUNDUP(C127-C127*D127,0)</f>
        <v>169</v>
      </c>
      <c r="F127" s="203" t="s">
        <v>354</v>
      </c>
      <c r="G127" s="226"/>
    </row>
    <row r="128" spans="2:7" ht="15.75" customHeight="1" x14ac:dyDescent="0.25">
      <c r="B128" s="243" t="s">
        <v>357</v>
      </c>
      <c r="C128" s="229">
        <v>190</v>
      </c>
      <c r="D128" s="259">
        <f t="shared" si="6"/>
        <v>0</v>
      </c>
      <c r="E128" s="229">
        <f>ROUNDUP(C128-C128*D128,0)</f>
        <v>190</v>
      </c>
      <c r="F128" s="203" t="s">
        <v>354</v>
      </c>
      <c r="G128" s="226"/>
    </row>
    <row r="129" spans="2:7" ht="15.75" customHeight="1" thickBot="1" x14ac:dyDescent="0.3">
      <c r="B129" s="244" t="s">
        <v>358</v>
      </c>
      <c r="C129" s="230">
        <v>211</v>
      </c>
      <c r="D129" s="260">
        <f t="shared" si="6"/>
        <v>0</v>
      </c>
      <c r="E129" s="230">
        <f>ROUNDUP(C129-C129*D129,0)</f>
        <v>211</v>
      </c>
      <c r="F129" s="204" t="s">
        <v>354</v>
      </c>
      <c r="G129" s="227"/>
    </row>
  </sheetData>
  <mergeCells count="1">
    <mergeCell ref="B1:G1"/>
  </mergeCells>
  <pageMargins left="0.71" right="0.71" top="0.75" bottom="0.75" header="0.31" footer="0.3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8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4.25" x14ac:dyDescent="0.2"/>
  <cols>
    <col min="1" max="1" width="2.7109375" style="8" customWidth="1"/>
    <col min="2" max="2" width="48.140625" style="8" customWidth="1"/>
    <col min="3" max="3" width="13.7109375" style="19" customWidth="1"/>
    <col min="4" max="4" width="8.7109375" style="8" customWidth="1"/>
    <col min="5" max="6" width="13.7109375" style="8" customWidth="1"/>
    <col min="7" max="7" width="50.85546875" style="24" customWidth="1"/>
    <col min="8" max="16384" width="9.140625" style="8"/>
  </cols>
  <sheetData>
    <row r="1" spans="2:7" ht="30" customHeight="1" thickBot="1" x14ac:dyDescent="0.25">
      <c r="B1" s="393" t="s">
        <v>576</v>
      </c>
      <c r="C1" s="394"/>
      <c r="D1" s="395"/>
      <c r="E1" s="394"/>
      <c r="F1" s="394"/>
      <c r="G1" s="396"/>
    </row>
    <row r="2" spans="2:7" ht="30.75" customHeight="1" thickTop="1" thickBot="1" x14ac:dyDescent="0.25">
      <c r="B2" s="141" t="s">
        <v>566</v>
      </c>
      <c r="C2" s="298" t="s">
        <v>564</v>
      </c>
      <c r="D2" s="300">
        <v>0</v>
      </c>
      <c r="E2" s="170" t="s">
        <v>565</v>
      </c>
      <c r="F2" s="142" t="s">
        <v>21</v>
      </c>
      <c r="G2" s="224" t="s">
        <v>22</v>
      </c>
    </row>
    <row r="3" spans="2:7" ht="15.75" customHeight="1" x14ac:dyDescent="0.2">
      <c r="B3" s="274" t="s">
        <v>226</v>
      </c>
      <c r="C3" s="272">
        <v>277</v>
      </c>
      <c r="D3" s="262">
        <f>D$2</f>
        <v>0</v>
      </c>
      <c r="E3" s="222">
        <f t="shared" ref="E3:E46" si="0">ROUNDUP(C3-C3*D3,0)</f>
        <v>277</v>
      </c>
      <c r="F3" s="206" t="s">
        <v>577</v>
      </c>
      <c r="G3" s="275" t="s">
        <v>23</v>
      </c>
    </row>
    <row r="4" spans="2:7" ht="15.75" customHeight="1" x14ac:dyDescent="0.25">
      <c r="B4" s="238" t="s">
        <v>227</v>
      </c>
      <c r="C4" s="270">
        <v>290</v>
      </c>
      <c r="D4" s="259">
        <f t="shared" ref="D4:D46" si="1">D$2</f>
        <v>0</v>
      </c>
      <c r="E4" s="220">
        <f t="shared" si="0"/>
        <v>290</v>
      </c>
      <c r="F4" s="203" t="s">
        <v>577</v>
      </c>
      <c r="G4" s="246" t="s">
        <v>24</v>
      </c>
    </row>
    <row r="5" spans="2:7" ht="15.75" customHeight="1" x14ac:dyDescent="0.25">
      <c r="B5" s="238" t="s">
        <v>228</v>
      </c>
      <c r="C5" s="270">
        <v>363</v>
      </c>
      <c r="D5" s="259">
        <f t="shared" si="1"/>
        <v>0</v>
      </c>
      <c r="E5" s="220">
        <f t="shared" si="0"/>
        <v>363</v>
      </c>
      <c r="F5" s="203" t="s">
        <v>577</v>
      </c>
      <c r="G5" s="246" t="s">
        <v>25</v>
      </c>
    </row>
    <row r="6" spans="2:7" ht="15.75" customHeight="1" x14ac:dyDescent="0.25">
      <c r="B6" s="243" t="s">
        <v>229</v>
      </c>
      <c r="C6" s="270">
        <v>413</v>
      </c>
      <c r="D6" s="259">
        <f t="shared" si="1"/>
        <v>0</v>
      </c>
      <c r="E6" s="220">
        <f t="shared" si="0"/>
        <v>413</v>
      </c>
      <c r="F6" s="203" t="s">
        <v>577</v>
      </c>
      <c r="G6" s="246" t="s">
        <v>26</v>
      </c>
    </row>
    <row r="7" spans="2:7" ht="15.75" customHeight="1" x14ac:dyDescent="0.25">
      <c r="B7" s="238" t="s">
        <v>230</v>
      </c>
      <c r="C7" s="270">
        <v>426</v>
      </c>
      <c r="D7" s="259">
        <f t="shared" si="1"/>
        <v>0</v>
      </c>
      <c r="E7" s="220">
        <f t="shared" si="0"/>
        <v>426</v>
      </c>
      <c r="F7" s="203" t="s">
        <v>577</v>
      </c>
      <c r="G7" s="246" t="s">
        <v>27</v>
      </c>
    </row>
    <row r="8" spans="2:7" ht="15.75" customHeight="1" x14ac:dyDescent="0.25">
      <c r="B8" s="238" t="s">
        <v>231</v>
      </c>
      <c r="C8" s="270">
        <v>488</v>
      </c>
      <c r="D8" s="259">
        <f t="shared" si="1"/>
        <v>0</v>
      </c>
      <c r="E8" s="220">
        <f t="shared" si="0"/>
        <v>488</v>
      </c>
      <c r="F8" s="203" t="s">
        <v>577</v>
      </c>
      <c r="G8" s="246" t="s">
        <v>28</v>
      </c>
    </row>
    <row r="9" spans="2:7" ht="15.75" customHeight="1" x14ac:dyDescent="0.25">
      <c r="B9" s="238" t="s">
        <v>346</v>
      </c>
      <c r="C9" s="270">
        <v>498</v>
      </c>
      <c r="D9" s="259">
        <f t="shared" si="1"/>
        <v>0</v>
      </c>
      <c r="E9" s="220">
        <f t="shared" si="0"/>
        <v>498</v>
      </c>
      <c r="F9" s="203" t="s">
        <v>577</v>
      </c>
      <c r="G9" s="246" t="s">
        <v>349</v>
      </c>
    </row>
    <row r="10" spans="2:7" ht="15.75" customHeight="1" x14ac:dyDescent="0.25">
      <c r="B10" s="243" t="s">
        <v>232</v>
      </c>
      <c r="C10" s="270">
        <v>561</v>
      </c>
      <c r="D10" s="259">
        <f t="shared" si="1"/>
        <v>0</v>
      </c>
      <c r="E10" s="220">
        <f t="shared" si="0"/>
        <v>561</v>
      </c>
      <c r="F10" s="203" t="s">
        <v>577</v>
      </c>
      <c r="G10" s="246" t="s">
        <v>29</v>
      </c>
    </row>
    <row r="11" spans="2:7" ht="15.75" customHeight="1" x14ac:dyDescent="0.25">
      <c r="B11" s="238" t="s">
        <v>233</v>
      </c>
      <c r="C11" s="270">
        <v>574</v>
      </c>
      <c r="D11" s="259">
        <f t="shared" si="1"/>
        <v>0</v>
      </c>
      <c r="E11" s="220">
        <f t="shared" si="0"/>
        <v>574</v>
      </c>
      <c r="F11" s="203" t="s">
        <v>577</v>
      </c>
      <c r="G11" s="246" t="s">
        <v>30</v>
      </c>
    </row>
    <row r="12" spans="2:7" ht="15.75" customHeight="1" x14ac:dyDescent="0.25">
      <c r="B12" s="238" t="s">
        <v>347</v>
      </c>
      <c r="C12" s="270">
        <v>585</v>
      </c>
      <c r="D12" s="259">
        <f t="shared" si="1"/>
        <v>0</v>
      </c>
      <c r="E12" s="220">
        <f t="shared" si="0"/>
        <v>585</v>
      </c>
      <c r="F12" s="203" t="s">
        <v>577</v>
      </c>
      <c r="G12" s="246" t="s">
        <v>349</v>
      </c>
    </row>
    <row r="13" spans="2:7" ht="15.75" customHeight="1" x14ac:dyDescent="0.25">
      <c r="B13" s="238" t="s">
        <v>234</v>
      </c>
      <c r="C13" s="270">
        <v>623</v>
      </c>
      <c r="D13" s="259">
        <f t="shared" si="1"/>
        <v>0</v>
      </c>
      <c r="E13" s="220">
        <f t="shared" ref="E13:E28" si="2">ROUNDUP(C13-C13*D13,0)</f>
        <v>623</v>
      </c>
      <c r="F13" s="203" t="s">
        <v>577</v>
      </c>
      <c r="G13" s="246" t="s">
        <v>31</v>
      </c>
    </row>
    <row r="14" spans="2:7" ht="15.75" customHeight="1" x14ac:dyDescent="0.25">
      <c r="B14" s="238" t="s">
        <v>235</v>
      </c>
      <c r="C14" s="270">
        <v>685</v>
      </c>
      <c r="D14" s="259">
        <f t="shared" si="1"/>
        <v>0</v>
      </c>
      <c r="E14" s="220">
        <f t="shared" si="2"/>
        <v>685</v>
      </c>
      <c r="F14" s="203" t="s">
        <v>577</v>
      </c>
      <c r="G14" s="246" t="s">
        <v>32</v>
      </c>
    </row>
    <row r="15" spans="2:7" ht="15.75" customHeight="1" thickBot="1" x14ac:dyDescent="0.3">
      <c r="B15" s="239" t="s">
        <v>236</v>
      </c>
      <c r="C15" s="273">
        <v>747</v>
      </c>
      <c r="D15" s="260">
        <f t="shared" si="1"/>
        <v>0</v>
      </c>
      <c r="E15" s="221">
        <f t="shared" si="2"/>
        <v>747</v>
      </c>
      <c r="F15" s="204" t="s">
        <v>577</v>
      </c>
      <c r="G15" s="247" t="s">
        <v>33</v>
      </c>
    </row>
    <row r="16" spans="2:7" ht="15.75" customHeight="1" x14ac:dyDescent="0.25">
      <c r="B16" s="240" t="s">
        <v>279</v>
      </c>
      <c r="C16" s="269">
        <v>277</v>
      </c>
      <c r="D16" s="262">
        <f t="shared" si="1"/>
        <v>0</v>
      </c>
      <c r="E16" s="219">
        <f t="shared" si="2"/>
        <v>277</v>
      </c>
      <c r="F16" s="202" t="s">
        <v>577</v>
      </c>
      <c r="G16" s="245"/>
    </row>
    <row r="17" spans="2:7" ht="15.75" customHeight="1" x14ac:dyDescent="0.25">
      <c r="B17" s="238" t="s">
        <v>280</v>
      </c>
      <c r="C17" s="270">
        <v>290</v>
      </c>
      <c r="D17" s="259">
        <f t="shared" si="1"/>
        <v>0</v>
      </c>
      <c r="E17" s="220">
        <f t="shared" si="2"/>
        <v>290</v>
      </c>
      <c r="F17" s="203" t="s">
        <v>577</v>
      </c>
      <c r="G17" s="246"/>
    </row>
    <row r="18" spans="2:7" ht="15.75" customHeight="1" x14ac:dyDescent="0.25">
      <c r="B18" s="238" t="s">
        <v>281</v>
      </c>
      <c r="C18" s="270">
        <v>363</v>
      </c>
      <c r="D18" s="259">
        <f t="shared" si="1"/>
        <v>0</v>
      </c>
      <c r="E18" s="220">
        <f t="shared" si="2"/>
        <v>363</v>
      </c>
      <c r="F18" s="203" t="s">
        <v>577</v>
      </c>
      <c r="G18" s="246"/>
    </row>
    <row r="19" spans="2:7" ht="15.75" customHeight="1" x14ac:dyDescent="0.25">
      <c r="B19" s="238" t="s">
        <v>282</v>
      </c>
      <c r="C19" s="270">
        <v>413</v>
      </c>
      <c r="D19" s="259">
        <f t="shared" si="1"/>
        <v>0</v>
      </c>
      <c r="E19" s="220">
        <f t="shared" si="2"/>
        <v>413</v>
      </c>
      <c r="F19" s="203" t="s">
        <v>577</v>
      </c>
      <c r="G19" s="246"/>
    </row>
    <row r="20" spans="2:7" ht="15.75" customHeight="1" x14ac:dyDescent="0.25">
      <c r="B20" s="238" t="s">
        <v>283</v>
      </c>
      <c r="C20" s="270">
        <v>426</v>
      </c>
      <c r="D20" s="259">
        <f t="shared" si="1"/>
        <v>0</v>
      </c>
      <c r="E20" s="220">
        <f t="shared" si="2"/>
        <v>426</v>
      </c>
      <c r="F20" s="203" t="s">
        <v>577</v>
      </c>
      <c r="G20" s="246"/>
    </row>
    <row r="21" spans="2:7" ht="15.75" customHeight="1" x14ac:dyDescent="0.25">
      <c r="B21" s="238" t="s">
        <v>284</v>
      </c>
      <c r="C21" s="270">
        <v>488</v>
      </c>
      <c r="D21" s="259">
        <f t="shared" si="1"/>
        <v>0</v>
      </c>
      <c r="E21" s="220">
        <f t="shared" si="2"/>
        <v>488</v>
      </c>
      <c r="F21" s="203" t="s">
        <v>577</v>
      </c>
      <c r="G21" s="246"/>
    </row>
    <row r="22" spans="2:7" ht="15.75" customHeight="1" x14ac:dyDescent="0.25">
      <c r="B22" s="238" t="s">
        <v>350</v>
      </c>
      <c r="C22" s="270">
        <v>498</v>
      </c>
      <c r="D22" s="259">
        <f t="shared" si="1"/>
        <v>0</v>
      </c>
      <c r="E22" s="220">
        <f t="shared" si="0"/>
        <v>498</v>
      </c>
      <c r="F22" s="203" t="s">
        <v>577</v>
      </c>
      <c r="G22" s="246"/>
    </row>
    <row r="23" spans="2:7" ht="15.75" customHeight="1" x14ac:dyDescent="0.25">
      <c r="B23" s="238" t="s">
        <v>285</v>
      </c>
      <c r="C23" s="270">
        <v>561</v>
      </c>
      <c r="D23" s="259">
        <f t="shared" si="1"/>
        <v>0</v>
      </c>
      <c r="E23" s="220">
        <f t="shared" si="2"/>
        <v>561</v>
      </c>
      <c r="F23" s="203" t="s">
        <v>577</v>
      </c>
      <c r="G23" s="246"/>
    </row>
    <row r="24" spans="2:7" ht="15.75" customHeight="1" x14ac:dyDescent="0.25">
      <c r="B24" s="238" t="s">
        <v>286</v>
      </c>
      <c r="C24" s="270">
        <v>574</v>
      </c>
      <c r="D24" s="259">
        <f t="shared" si="1"/>
        <v>0</v>
      </c>
      <c r="E24" s="220">
        <f t="shared" si="2"/>
        <v>574</v>
      </c>
      <c r="F24" s="203" t="s">
        <v>577</v>
      </c>
      <c r="G24" s="246"/>
    </row>
    <row r="25" spans="2:7" ht="15.75" customHeight="1" x14ac:dyDescent="0.25">
      <c r="B25" s="238" t="s">
        <v>348</v>
      </c>
      <c r="C25" s="270">
        <v>585</v>
      </c>
      <c r="D25" s="259">
        <f t="shared" si="1"/>
        <v>0</v>
      </c>
      <c r="E25" s="220">
        <f t="shared" si="0"/>
        <v>585</v>
      </c>
      <c r="F25" s="203" t="s">
        <v>577</v>
      </c>
      <c r="G25" s="246"/>
    </row>
    <row r="26" spans="2:7" ht="15.75" customHeight="1" x14ac:dyDescent="0.25">
      <c r="B26" s="238" t="s">
        <v>287</v>
      </c>
      <c r="C26" s="270">
        <v>623</v>
      </c>
      <c r="D26" s="259">
        <f t="shared" si="1"/>
        <v>0</v>
      </c>
      <c r="E26" s="220">
        <f t="shared" si="2"/>
        <v>623</v>
      </c>
      <c r="F26" s="203" t="s">
        <v>577</v>
      </c>
      <c r="G26" s="246"/>
    </row>
    <row r="27" spans="2:7" ht="15.75" customHeight="1" x14ac:dyDescent="0.25">
      <c r="B27" s="238" t="s">
        <v>288</v>
      </c>
      <c r="C27" s="270">
        <v>685</v>
      </c>
      <c r="D27" s="259">
        <f t="shared" si="1"/>
        <v>0</v>
      </c>
      <c r="E27" s="220">
        <f t="shared" si="2"/>
        <v>685</v>
      </c>
      <c r="F27" s="203" t="s">
        <v>577</v>
      </c>
      <c r="G27" s="246"/>
    </row>
    <row r="28" spans="2:7" ht="15.75" customHeight="1" thickBot="1" x14ac:dyDescent="0.3">
      <c r="B28" s="239" t="s">
        <v>289</v>
      </c>
      <c r="C28" s="273">
        <v>747</v>
      </c>
      <c r="D28" s="260">
        <f t="shared" si="1"/>
        <v>0</v>
      </c>
      <c r="E28" s="221">
        <f t="shared" si="2"/>
        <v>747</v>
      </c>
      <c r="F28" s="204" t="s">
        <v>577</v>
      </c>
      <c r="G28" s="247"/>
    </row>
    <row r="29" spans="2:7" ht="15.75" customHeight="1" x14ac:dyDescent="0.25">
      <c r="B29" s="240" t="s">
        <v>293</v>
      </c>
      <c r="C29" s="269">
        <v>87</v>
      </c>
      <c r="D29" s="258">
        <f t="shared" si="1"/>
        <v>0</v>
      </c>
      <c r="E29" s="222">
        <f t="shared" si="0"/>
        <v>87</v>
      </c>
      <c r="F29" s="202" t="s">
        <v>16</v>
      </c>
      <c r="G29" s="276" t="s">
        <v>307</v>
      </c>
    </row>
    <row r="30" spans="2:7" ht="15.75" customHeight="1" x14ac:dyDescent="0.25">
      <c r="B30" s="240" t="s">
        <v>294</v>
      </c>
      <c r="C30" s="270">
        <v>113</v>
      </c>
      <c r="D30" s="259">
        <f t="shared" si="1"/>
        <v>0</v>
      </c>
      <c r="E30" s="220">
        <f t="shared" si="0"/>
        <v>113</v>
      </c>
      <c r="F30" s="202" t="s">
        <v>16</v>
      </c>
      <c r="G30" s="276" t="s">
        <v>312</v>
      </c>
    </row>
    <row r="31" spans="2:7" ht="15.75" customHeight="1" x14ac:dyDescent="0.25">
      <c r="B31" s="240" t="s">
        <v>295</v>
      </c>
      <c r="C31" s="270">
        <v>137</v>
      </c>
      <c r="D31" s="259">
        <f t="shared" si="1"/>
        <v>0</v>
      </c>
      <c r="E31" s="220">
        <f t="shared" si="0"/>
        <v>137</v>
      </c>
      <c r="F31" s="202" t="s">
        <v>16</v>
      </c>
      <c r="G31" s="276" t="s">
        <v>313</v>
      </c>
    </row>
    <row r="32" spans="2:7" ht="15.75" customHeight="1" x14ac:dyDescent="0.25">
      <c r="B32" s="240" t="s">
        <v>296</v>
      </c>
      <c r="C32" s="270">
        <v>162</v>
      </c>
      <c r="D32" s="259">
        <f t="shared" si="1"/>
        <v>0</v>
      </c>
      <c r="E32" s="220">
        <f t="shared" si="0"/>
        <v>162</v>
      </c>
      <c r="F32" s="202" t="s">
        <v>16</v>
      </c>
      <c r="G32" s="276" t="s">
        <v>314</v>
      </c>
    </row>
    <row r="33" spans="2:7" ht="15.75" customHeight="1" x14ac:dyDescent="0.25">
      <c r="B33" s="240" t="s">
        <v>297</v>
      </c>
      <c r="C33" s="270">
        <v>187</v>
      </c>
      <c r="D33" s="259">
        <f t="shared" si="1"/>
        <v>0</v>
      </c>
      <c r="E33" s="220">
        <f t="shared" si="0"/>
        <v>187</v>
      </c>
      <c r="F33" s="202" t="s">
        <v>16</v>
      </c>
      <c r="G33" s="276" t="s">
        <v>315</v>
      </c>
    </row>
    <row r="34" spans="2:7" ht="15.75" customHeight="1" x14ac:dyDescent="0.25">
      <c r="B34" s="240" t="s">
        <v>298</v>
      </c>
      <c r="C34" s="270">
        <v>212</v>
      </c>
      <c r="D34" s="259">
        <f t="shared" si="1"/>
        <v>0</v>
      </c>
      <c r="E34" s="220">
        <f t="shared" si="0"/>
        <v>212</v>
      </c>
      <c r="F34" s="202" t="s">
        <v>16</v>
      </c>
      <c r="G34" s="276" t="s">
        <v>316</v>
      </c>
    </row>
    <row r="35" spans="2:7" ht="15.75" customHeight="1" x14ac:dyDescent="0.25">
      <c r="B35" s="240" t="s">
        <v>299</v>
      </c>
      <c r="C35" s="270">
        <v>237</v>
      </c>
      <c r="D35" s="259">
        <f t="shared" si="1"/>
        <v>0</v>
      </c>
      <c r="E35" s="220">
        <f t="shared" si="0"/>
        <v>237</v>
      </c>
      <c r="F35" s="202" t="s">
        <v>16</v>
      </c>
      <c r="G35" s="276" t="s">
        <v>317</v>
      </c>
    </row>
    <row r="36" spans="2:7" ht="15.75" customHeight="1" x14ac:dyDescent="0.25">
      <c r="B36" s="240" t="s">
        <v>300</v>
      </c>
      <c r="C36" s="270">
        <v>261</v>
      </c>
      <c r="D36" s="259">
        <f t="shared" si="1"/>
        <v>0</v>
      </c>
      <c r="E36" s="220">
        <f t="shared" si="0"/>
        <v>261</v>
      </c>
      <c r="F36" s="202" t="s">
        <v>16</v>
      </c>
      <c r="G36" s="276" t="s">
        <v>318</v>
      </c>
    </row>
    <row r="37" spans="2:7" ht="15.75" customHeight="1" thickBot="1" x14ac:dyDescent="0.3">
      <c r="B37" s="268" t="s">
        <v>301</v>
      </c>
      <c r="C37" s="271">
        <v>286</v>
      </c>
      <c r="D37" s="260">
        <f t="shared" si="1"/>
        <v>0</v>
      </c>
      <c r="E37" s="221">
        <f t="shared" si="0"/>
        <v>286</v>
      </c>
      <c r="F37" s="208" t="s">
        <v>16</v>
      </c>
      <c r="G37" s="277" t="s">
        <v>319</v>
      </c>
    </row>
    <row r="38" spans="2:7" ht="15.75" customHeight="1" x14ac:dyDescent="0.25">
      <c r="B38" s="240" t="s">
        <v>302</v>
      </c>
      <c r="C38" s="272">
        <v>106</v>
      </c>
      <c r="D38" s="258">
        <f t="shared" si="1"/>
        <v>0</v>
      </c>
      <c r="E38" s="222">
        <f t="shared" si="0"/>
        <v>106</v>
      </c>
      <c r="F38" s="202" t="s">
        <v>16</v>
      </c>
      <c r="G38" s="276" t="s">
        <v>307</v>
      </c>
    </row>
    <row r="39" spans="2:7" ht="15.75" customHeight="1" x14ac:dyDescent="0.25">
      <c r="B39" s="240" t="s">
        <v>303</v>
      </c>
      <c r="C39" s="270">
        <v>131</v>
      </c>
      <c r="D39" s="259">
        <f t="shared" si="1"/>
        <v>0</v>
      </c>
      <c r="E39" s="220">
        <f t="shared" si="0"/>
        <v>131</v>
      </c>
      <c r="F39" s="202" t="s">
        <v>16</v>
      </c>
      <c r="G39" s="276" t="s">
        <v>312</v>
      </c>
    </row>
    <row r="40" spans="2:7" ht="15.75" customHeight="1" x14ac:dyDescent="0.25">
      <c r="B40" s="240" t="s">
        <v>304</v>
      </c>
      <c r="C40" s="270">
        <v>156</v>
      </c>
      <c r="D40" s="259">
        <f t="shared" si="1"/>
        <v>0</v>
      </c>
      <c r="E40" s="220">
        <f t="shared" si="0"/>
        <v>156</v>
      </c>
      <c r="F40" s="202" t="s">
        <v>16</v>
      </c>
      <c r="G40" s="276" t="s">
        <v>313</v>
      </c>
    </row>
    <row r="41" spans="2:7" ht="15.75" customHeight="1" x14ac:dyDescent="0.25">
      <c r="B41" s="240" t="s">
        <v>305</v>
      </c>
      <c r="C41" s="270">
        <v>181</v>
      </c>
      <c r="D41" s="259">
        <f t="shared" si="1"/>
        <v>0</v>
      </c>
      <c r="E41" s="220">
        <f t="shared" si="0"/>
        <v>181</v>
      </c>
      <c r="F41" s="202" t="s">
        <v>16</v>
      </c>
      <c r="G41" s="276" t="s">
        <v>314</v>
      </c>
    </row>
    <row r="42" spans="2:7" ht="15.75" customHeight="1" x14ac:dyDescent="0.25">
      <c r="B42" s="240" t="s">
        <v>306</v>
      </c>
      <c r="C42" s="270">
        <v>193</v>
      </c>
      <c r="D42" s="259">
        <f t="shared" si="1"/>
        <v>0</v>
      </c>
      <c r="E42" s="220">
        <f t="shared" si="0"/>
        <v>193</v>
      </c>
      <c r="F42" s="202" t="s">
        <v>16</v>
      </c>
      <c r="G42" s="276" t="s">
        <v>315</v>
      </c>
    </row>
    <row r="43" spans="2:7" ht="15.75" customHeight="1" x14ac:dyDescent="0.25">
      <c r="B43" s="240" t="s">
        <v>308</v>
      </c>
      <c r="C43" s="270">
        <v>222</v>
      </c>
      <c r="D43" s="259">
        <f t="shared" si="1"/>
        <v>0</v>
      </c>
      <c r="E43" s="220">
        <f t="shared" si="0"/>
        <v>222</v>
      </c>
      <c r="F43" s="202" t="s">
        <v>16</v>
      </c>
      <c r="G43" s="276" t="s">
        <v>316</v>
      </c>
    </row>
    <row r="44" spans="2:7" ht="15.75" customHeight="1" x14ac:dyDescent="0.25">
      <c r="B44" s="240" t="s">
        <v>309</v>
      </c>
      <c r="C44" s="270">
        <v>255</v>
      </c>
      <c r="D44" s="259">
        <f t="shared" si="1"/>
        <v>0</v>
      </c>
      <c r="E44" s="220">
        <f t="shared" si="0"/>
        <v>255</v>
      </c>
      <c r="F44" s="202" t="s">
        <v>16</v>
      </c>
      <c r="G44" s="276" t="s">
        <v>317</v>
      </c>
    </row>
    <row r="45" spans="2:7" ht="15.75" customHeight="1" x14ac:dyDescent="0.25">
      <c r="B45" s="240" t="s">
        <v>310</v>
      </c>
      <c r="C45" s="270">
        <v>280</v>
      </c>
      <c r="D45" s="259">
        <f t="shared" si="1"/>
        <v>0</v>
      </c>
      <c r="E45" s="220">
        <f t="shared" si="0"/>
        <v>280</v>
      </c>
      <c r="F45" s="202" t="s">
        <v>16</v>
      </c>
      <c r="G45" s="276" t="s">
        <v>318</v>
      </c>
    </row>
    <row r="46" spans="2:7" ht="15.75" customHeight="1" thickBot="1" x14ac:dyDescent="0.3">
      <c r="B46" s="268" t="s">
        <v>311</v>
      </c>
      <c r="C46" s="273">
        <v>305</v>
      </c>
      <c r="D46" s="260">
        <f t="shared" si="1"/>
        <v>0</v>
      </c>
      <c r="E46" s="221">
        <f t="shared" si="0"/>
        <v>305</v>
      </c>
      <c r="F46" s="208" t="s">
        <v>16</v>
      </c>
      <c r="G46" s="277" t="s">
        <v>319</v>
      </c>
    </row>
    <row r="47" spans="2:7" ht="15.75" x14ac:dyDescent="0.2">
      <c r="B47" s="169" t="s">
        <v>341</v>
      </c>
    </row>
    <row r="48" spans="2:7" ht="15.75" x14ac:dyDescent="0.2">
      <c r="B48" s="169" t="s">
        <v>342</v>
      </c>
    </row>
  </sheetData>
  <mergeCells count="1">
    <mergeCell ref="B1:G1"/>
  </mergeCells>
  <pageMargins left="0.71" right="0.71" top="0.75" bottom="0.75" header="0.31" footer="0.31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4"/>
  <sheetViews>
    <sheetView showGridLines="0" tabSelected="1" zoomScaleNormal="100" workbookViewId="0">
      <pane ySplit="2" topLeftCell="A3" activePane="bottomLeft" state="frozen"/>
      <selection pane="bottomLeft" activeCell="D3" sqref="D3"/>
    </sheetView>
  </sheetViews>
  <sheetFormatPr defaultColWidth="9.140625" defaultRowHeight="14.25" x14ac:dyDescent="0.2"/>
  <cols>
    <col min="1" max="1" width="2.7109375" style="21" customWidth="1"/>
    <col min="2" max="2" width="55.7109375" style="22" customWidth="1"/>
    <col min="3" max="3" width="13.7109375" style="21" customWidth="1"/>
    <col min="4" max="4" width="8.7109375" style="21" customWidth="1"/>
    <col min="5" max="6" width="13.7109375" style="21" customWidth="1"/>
    <col min="7" max="7" width="60.140625" style="23" customWidth="1"/>
    <col min="8" max="8" width="9.140625" style="21"/>
    <col min="9" max="10" width="12" style="21" bestFit="1" customWidth="1"/>
    <col min="11" max="16384" width="9.140625" style="21"/>
  </cols>
  <sheetData>
    <row r="1" spans="2:7" ht="30" customHeight="1" thickBot="1" x14ac:dyDescent="0.25">
      <c r="B1" s="400" t="s">
        <v>578</v>
      </c>
      <c r="C1" s="401"/>
      <c r="D1" s="402"/>
      <c r="E1" s="401"/>
      <c r="F1" s="401"/>
      <c r="G1" s="403"/>
    </row>
    <row r="2" spans="2:7" ht="30" customHeight="1" thickTop="1" thickBot="1" x14ac:dyDescent="0.25">
      <c r="B2" s="141" t="s">
        <v>566</v>
      </c>
      <c r="C2" s="298" t="s">
        <v>564</v>
      </c>
      <c r="D2" s="300">
        <v>0</v>
      </c>
      <c r="E2" s="170" t="s">
        <v>565</v>
      </c>
      <c r="F2" s="142" t="s">
        <v>21</v>
      </c>
      <c r="G2" s="224" t="s">
        <v>22</v>
      </c>
    </row>
    <row r="3" spans="2:7" ht="15.75" customHeight="1" x14ac:dyDescent="0.25">
      <c r="B3" s="242" t="s">
        <v>320</v>
      </c>
      <c r="C3" s="228">
        <v>33</v>
      </c>
      <c r="D3" s="258">
        <f t="shared" ref="D3:D14" si="0">D$2</f>
        <v>0</v>
      </c>
      <c r="E3" s="281">
        <f t="shared" ref="E3:E13" si="1">ROUNDUP(C3-C3*D3,0)</f>
        <v>33</v>
      </c>
      <c r="F3" s="206" t="s">
        <v>15</v>
      </c>
      <c r="G3" s="278" t="s">
        <v>330</v>
      </c>
    </row>
    <row r="4" spans="2:7" ht="15.75" customHeight="1" x14ac:dyDescent="0.25">
      <c r="B4" s="243" t="s">
        <v>321</v>
      </c>
      <c r="C4" s="229">
        <v>46</v>
      </c>
      <c r="D4" s="259">
        <f t="shared" si="0"/>
        <v>0</v>
      </c>
      <c r="E4" s="282">
        <f t="shared" si="1"/>
        <v>46</v>
      </c>
      <c r="F4" s="203" t="s">
        <v>15</v>
      </c>
      <c r="G4" s="279" t="s">
        <v>331</v>
      </c>
    </row>
    <row r="5" spans="2:7" ht="15.75" customHeight="1" x14ac:dyDescent="0.25">
      <c r="B5" s="243" t="s">
        <v>322</v>
      </c>
      <c r="C5" s="229">
        <v>58</v>
      </c>
      <c r="D5" s="259">
        <f t="shared" si="0"/>
        <v>0</v>
      </c>
      <c r="E5" s="282">
        <f t="shared" si="1"/>
        <v>58</v>
      </c>
      <c r="F5" s="203" t="s">
        <v>15</v>
      </c>
      <c r="G5" s="279" t="s">
        <v>332</v>
      </c>
    </row>
    <row r="6" spans="2:7" ht="15.75" customHeight="1" x14ac:dyDescent="0.25">
      <c r="B6" s="243" t="s">
        <v>323</v>
      </c>
      <c r="C6" s="229">
        <v>70</v>
      </c>
      <c r="D6" s="259">
        <f t="shared" si="0"/>
        <v>0</v>
      </c>
      <c r="E6" s="282">
        <f t="shared" si="1"/>
        <v>70</v>
      </c>
      <c r="F6" s="203" t="s">
        <v>15</v>
      </c>
      <c r="G6" s="279" t="s">
        <v>333</v>
      </c>
    </row>
    <row r="7" spans="2:7" ht="15.75" customHeight="1" x14ac:dyDescent="0.25">
      <c r="B7" s="243" t="s">
        <v>324</v>
      </c>
      <c r="C7" s="229">
        <v>83</v>
      </c>
      <c r="D7" s="259">
        <f t="shared" si="0"/>
        <v>0</v>
      </c>
      <c r="E7" s="282">
        <f t="shared" si="1"/>
        <v>83</v>
      </c>
      <c r="F7" s="203" t="s">
        <v>15</v>
      </c>
      <c r="G7" s="279" t="s">
        <v>334</v>
      </c>
    </row>
    <row r="8" spans="2:7" ht="15.75" customHeight="1" x14ac:dyDescent="0.25">
      <c r="B8" s="243" t="s">
        <v>325</v>
      </c>
      <c r="C8" s="229">
        <v>94</v>
      </c>
      <c r="D8" s="259">
        <f t="shared" si="0"/>
        <v>0</v>
      </c>
      <c r="E8" s="282">
        <f t="shared" si="1"/>
        <v>94</v>
      </c>
      <c r="F8" s="203" t="s">
        <v>15</v>
      </c>
      <c r="G8" s="279" t="s">
        <v>335</v>
      </c>
    </row>
    <row r="9" spans="2:7" ht="15.75" customHeight="1" x14ac:dyDescent="0.25">
      <c r="B9" s="243" t="s">
        <v>326</v>
      </c>
      <c r="C9" s="229">
        <v>107</v>
      </c>
      <c r="D9" s="259">
        <f t="shared" si="0"/>
        <v>0</v>
      </c>
      <c r="E9" s="282">
        <f t="shared" si="1"/>
        <v>107</v>
      </c>
      <c r="F9" s="203" t="s">
        <v>15</v>
      </c>
      <c r="G9" s="279" t="s">
        <v>336</v>
      </c>
    </row>
    <row r="10" spans="2:7" ht="15.75" customHeight="1" x14ac:dyDescent="0.25">
      <c r="B10" s="243" t="s">
        <v>327</v>
      </c>
      <c r="C10" s="229">
        <v>119</v>
      </c>
      <c r="D10" s="259">
        <f t="shared" si="0"/>
        <v>0</v>
      </c>
      <c r="E10" s="282">
        <f t="shared" si="1"/>
        <v>119</v>
      </c>
      <c r="F10" s="203" t="s">
        <v>15</v>
      </c>
      <c r="G10" s="279" t="s">
        <v>337</v>
      </c>
    </row>
    <row r="11" spans="2:7" ht="15.75" customHeight="1" x14ac:dyDescent="0.25">
      <c r="B11" s="243" t="s">
        <v>328</v>
      </c>
      <c r="C11" s="229">
        <v>131</v>
      </c>
      <c r="D11" s="259">
        <f t="shared" si="0"/>
        <v>0</v>
      </c>
      <c r="E11" s="282">
        <f t="shared" si="1"/>
        <v>131</v>
      </c>
      <c r="F11" s="203" t="s">
        <v>15</v>
      </c>
      <c r="G11" s="279" t="s">
        <v>338</v>
      </c>
    </row>
    <row r="12" spans="2:7" ht="15.75" customHeight="1" x14ac:dyDescent="0.25">
      <c r="B12" s="243" t="s">
        <v>329</v>
      </c>
      <c r="C12" s="229">
        <v>143</v>
      </c>
      <c r="D12" s="259">
        <f t="shared" si="0"/>
        <v>0</v>
      </c>
      <c r="E12" s="282">
        <f t="shared" si="1"/>
        <v>143</v>
      </c>
      <c r="F12" s="203" t="s">
        <v>15</v>
      </c>
      <c r="G12" s="279" t="s">
        <v>339</v>
      </c>
    </row>
    <row r="13" spans="2:7" ht="15.75" customHeight="1" thickBot="1" x14ac:dyDescent="0.3">
      <c r="B13" s="244" t="s">
        <v>43</v>
      </c>
      <c r="C13" s="230">
        <v>157</v>
      </c>
      <c r="D13" s="260">
        <f t="shared" si="0"/>
        <v>0</v>
      </c>
      <c r="E13" s="283">
        <f t="shared" si="1"/>
        <v>157</v>
      </c>
      <c r="F13" s="204" t="s">
        <v>15</v>
      </c>
      <c r="G13" s="280" t="s">
        <v>340</v>
      </c>
    </row>
    <row r="14" spans="2:7" ht="15.75" customHeight="1" thickBot="1" x14ac:dyDescent="0.3">
      <c r="B14" s="305" t="s">
        <v>291</v>
      </c>
      <c r="C14" s="301">
        <v>275</v>
      </c>
      <c r="D14" s="302">
        <f t="shared" si="0"/>
        <v>0</v>
      </c>
      <c r="E14" s="303">
        <f>ROUNDUP(C14-C14*D14,0)</f>
        <v>275</v>
      </c>
      <c r="F14" s="284" t="s">
        <v>16</v>
      </c>
      <c r="G14" s="304"/>
    </row>
  </sheetData>
  <mergeCells count="1">
    <mergeCell ref="B1:G1"/>
  </mergeCells>
  <pageMargins left="0.71" right="0.71" top="0.75" bottom="0.75" header="0.31" footer="0.31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ySplit="2" topLeftCell="A3" activePane="bottomLeft" state="frozen"/>
      <selection pane="bottomLeft" activeCell="E2" sqref="E2:K43"/>
    </sheetView>
  </sheetViews>
  <sheetFormatPr defaultColWidth="9.140625" defaultRowHeight="14.25" x14ac:dyDescent="0.2"/>
  <cols>
    <col min="1" max="1" width="3.28515625" style="62" customWidth="1"/>
    <col min="2" max="2" width="36" style="62" customWidth="1"/>
    <col min="3" max="3" width="10" style="62" customWidth="1"/>
    <col min="4" max="5" width="11.42578125" style="62" customWidth="1"/>
    <col min="6" max="6" width="15.5703125" style="62" customWidth="1"/>
    <col min="7" max="7" width="14.5703125" style="62" customWidth="1"/>
    <col min="8" max="8" width="15.5703125" style="62" customWidth="1"/>
    <col min="9" max="9" width="15.42578125" style="62" customWidth="1"/>
    <col min="10" max="10" width="11.140625" style="62" customWidth="1"/>
    <col min="11" max="11" width="16.28515625" style="62" customWidth="1"/>
    <col min="12" max="16384" width="9.140625" style="62"/>
  </cols>
  <sheetData>
    <row r="1" spans="1:11" ht="18" x14ac:dyDescent="0.25">
      <c r="A1" s="404" t="s">
        <v>275</v>
      </c>
      <c r="B1" s="405"/>
      <c r="C1" s="405"/>
      <c r="D1" s="405"/>
      <c r="E1" s="405"/>
      <c r="F1" s="405"/>
      <c r="G1" s="405"/>
      <c r="H1" s="405"/>
      <c r="I1" s="405"/>
      <c r="J1" s="405"/>
      <c r="K1" s="406"/>
    </row>
    <row r="2" spans="1:11" s="63" customFormat="1" ht="45" x14ac:dyDescent="0.2">
      <c r="A2" s="12" t="s">
        <v>4</v>
      </c>
      <c r="B2" s="14" t="s">
        <v>5</v>
      </c>
      <c r="C2" s="14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13" t="s">
        <v>13</v>
      </c>
      <c r="K2" s="13" t="s">
        <v>14</v>
      </c>
    </row>
    <row r="3" spans="1:11" x14ac:dyDescent="0.2">
      <c r="A3" s="3">
        <v>1</v>
      </c>
      <c r="B3" s="64" t="s">
        <v>225</v>
      </c>
      <c r="C3" s="64" t="s">
        <v>15</v>
      </c>
      <c r="D3" s="65">
        <v>2</v>
      </c>
      <c r="E3" s="65">
        <v>2</v>
      </c>
      <c r="F3" s="65">
        <v>3</v>
      </c>
      <c r="G3" s="65">
        <v>2</v>
      </c>
      <c r="H3" s="65">
        <v>10</v>
      </c>
      <c r="I3" s="65">
        <v>2</v>
      </c>
      <c r="J3" s="65">
        <v>4</v>
      </c>
      <c r="K3" s="65">
        <v>700</v>
      </c>
    </row>
    <row r="4" spans="1:11" x14ac:dyDescent="0.2">
      <c r="A4" s="3">
        <v>2</v>
      </c>
      <c r="B4" s="64" t="s">
        <v>185</v>
      </c>
      <c r="C4" s="64" t="s">
        <v>15</v>
      </c>
      <c r="D4" s="65">
        <v>2.1</v>
      </c>
      <c r="E4" s="65">
        <v>2</v>
      </c>
      <c r="F4" s="65">
        <v>3</v>
      </c>
      <c r="G4" s="65">
        <v>2</v>
      </c>
      <c r="H4" s="65">
        <v>10</v>
      </c>
      <c r="I4" s="65">
        <v>2</v>
      </c>
      <c r="J4" s="65">
        <v>4</v>
      </c>
      <c r="K4" s="65">
        <v>800</v>
      </c>
    </row>
    <row r="5" spans="1:11" x14ac:dyDescent="0.2">
      <c r="A5" s="3">
        <v>3</v>
      </c>
      <c r="B5" s="64" t="s">
        <v>186</v>
      </c>
      <c r="C5" s="64" t="s">
        <v>15</v>
      </c>
      <c r="D5" s="65">
        <v>2.2000000000000002</v>
      </c>
      <c r="E5" s="65">
        <v>2</v>
      </c>
      <c r="F5" s="65">
        <v>3</v>
      </c>
      <c r="G5" s="65">
        <v>2</v>
      </c>
      <c r="H5" s="65">
        <v>10</v>
      </c>
      <c r="I5" s="65">
        <v>2</v>
      </c>
      <c r="J5" s="65">
        <v>4</v>
      </c>
      <c r="K5" s="65">
        <v>900</v>
      </c>
    </row>
    <row r="6" spans="1:11" x14ac:dyDescent="0.2">
      <c r="A6" s="3">
        <v>4</v>
      </c>
      <c r="B6" s="64" t="s">
        <v>187</v>
      </c>
      <c r="C6" s="64" t="s">
        <v>15</v>
      </c>
      <c r="D6" s="65">
        <v>2.2999999999999998</v>
      </c>
      <c r="E6" s="65">
        <v>2</v>
      </c>
      <c r="F6" s="65">
        <v>3</v>
      </c>
      <c r="G6" s="65">
        <v>2</v>
      </c>
      <c r="H6" s="65">
        <v>10</v>
      </c>
      <c r="I6" s="65">
        <v>2</v>
      </c>
      <c r="J6" s="65">
        <v>4</v>
      </c>
      <c r="K6" s="65">
        <v>1000</v>
      </c>
    </row>
    <row r="7" spans="1:11" x14ac:dyDescent="0.2">
      <c r="A7" s="3">
        <v>5</v>
      </c>
      <c r="B7" s="64" t="s">
        <v>188</v>
      </c>
      <c r="C7" s="64" t="s">
        <v>15</v>
      </c>
      <c r="D7" s="65">
        <v>2.4</v>
      </c>
      <c r="E7" s="65">
        <v>2</v>
      </c>
      <c r="F7" s="65">
        <v>3</v>
      </c>
      <c r="G7" s="65">
        <v>2</v>
      </c>
      <c r="H7" s="65">
        <v>10</v>
      </c>
      <c r="I7" s="65">
        <v>2</v>
      </c>
      <c r="J7" s="65">
        <v>4</v>
      </c>
      <c r="K7" s="65">
        <v>1100</v>
      </c>
    </row>
    <row r="8" spans="1:11" x14ac:dyDescent="0.2">
      <c r="A8" s="3">
        <v>6</v>
      </c>
      <c r="B8" s="64" t="s">
        <v>189</v>
      </c>
      <c r="C8" s="64" t="s">
        <v>15</v>
      </c>
      <c r="D8" s="65">
        <v>2.5</v>
      </c>
      <c r="E8" s="65">
        <v>2</v>
      </c>
      <c r="F8" s="65">
        <v>3</v>
      </c>
      <c r="G8" s="65">
        <v>2</v>
      </c>
      <c r="H8" s="65">
        <v>10</v>
      </c>
      <c r="I8" s="65">
        <v>2</v>
      </c>
      <c r="J8" s="65">
        <v>4</v>
      </c>
      <c r="K8" s="65">
        <v>1200</v>
      </c>
    </row>
    <row r="9" spans="1:11" x14ac:dyDescent="0.2">
      <c r="A9" s="3">
        <v>7</v>
      </c>
      <c r="B9" s="64" t="s">
        <v>190</v>
      </c>
      <c r="C9" s="64" t="s">
        <v>15</v>
      </c>
      <c r="D9" s="65">
        <v>2.6</v>
      </c>
      <c r="E9" s="65">
        <v>2</v>
      </c>
      <c r="F9" s="65">
        <v>3</v>
      </c>
      <c r="G9" s="65">
        <v>2</v>
      </c>
      <c r="H9" s="65">
        <v>10</v>
      </c>
      <c r="I9" s="65">
        <v>2</v>
      </c>
      <c r="J9" s="65">
        <v>4</v>
      </c>
      <c r="K9" s="65">
        <v>1300</v>
      </c>
    </row>
    <row r="10" spans="1:11" x14ac:dyDescent="0.2">
      <c r="A10" s="3">
        <v>8</v>
      </c>
      <c r="B10" s="64" t="s">
        <v>191</v>
      </c>
      <c r="C10" s="64" t="s">
        <v>15</v>
      </c>
      <c r="D10" s="65">
        <v>2.7</v>
      </c>
      <c r="E10" s="65">
        <v>2</v>
      </c>
      <c r="F10" s="65">
        <v>3</v>
      </c>
      <c r="G10" s="65">
        <v>2</v>
      </c>
      <c r="H10" s="65">
        <v>10</v>
      </c>
      <c r="I10" s="65">
        <v>2</v>
      </c>
      <c r="J10" s="65">
        <v>4</v>
      </c>
      <c r="K10" s="65">
        <v>1400</v>
      </c>
    </row>
    <row r="11" spans="1:11" x14ac:dyDescent="0.2">
      <c r="A11" s="3">
        <v>9</v>
      </c>
      <c r="B11" s="64" t="s">
        <v>192</v>
      </c>
      <c r="C11" s="64" t="s">
        <v>15</v>
      </c>
      <c r="D11" s="65">
        <v>2.8</v>
      </c>
      <c r="E11" s="65">
        <v>2</v>
      </c>
      <c r="F11" s="65">
        <v>3</v>
      </c>
      <c r="G11" s="65">
        <v>2</v>
      </c>
      <c r="H11" s="65">
        <v>10</v>
      </c>
      <c r="I11" s="65">
        <v>2</v>
      </c>
      <c r="J11" s="65">
        <v>4</v>
      </c>
      <c r="K11" s="65">
        <v>1500</v>
      </c>
    </row>
    <row r="12" spans="1:11" x14ac:dyDescent="0.2">
      <c r="A12" s="3">
        <v>10</v>
      </c>
      <c r="B12" s="64" t="s">
        <v>193</v>
      </c>
      <c r="C12" s="64" t="s">
        <v>15</v>
      </c>
      <c r="D12" s="65">
        <v>2.9</v>
      </c>
      <c r="E12" s="65">
        <v>2</v>
      </c>
      <c r="F12" s="65">
        <v>3</v>
      </c>
      <c r="G12" s="65">
        <v>3</v>
      </c>
      <c r="H12" s="65">
        <v>12</v>
      </c>
      <c r="I12" s="65">
        <v>2</v>
      </c>
      <c r="J12" s="65">
        <v>4</v>
      </c>
      <c r="K12" s="65">
        <v>1050</v>
      </c>
    </row>
    <row r="13" spans="1:11" x14ac:dyDescent="0.2">
      <c r="A13" s="3">
        <v>11</v>
      </c>
      <c r="B13" s="64" t="s">
        <v>194</v>
      </c>
      <c r="C13" s="64" t="s">
        <v>15</v>
      </c>
      <c r="D13" s="65">
        <v>3</v>
      </c>
      <c r="E13" s="65">
        <v>2</v>
      </c>
      <c r="F13" s="65">
        <v>3</v>
      </c>
      <c r="G13" s="65">
        <v>3</v>
      </c>
      <c r="H13" s="65">
        <v>12</v>
      </c>
      <c r="I13" s="65">
        <v>2</v>
      </c>
      <c r="J13" s="65">
        <v>4</v>
      </c>
      <c r="K13" s="65">
        <v>1150</v>
      </c>
    </row>
    <row r="14" spans="1:11" x14ac:dyDescent="0.2">
      <c r="A14" s="3">
        <v>12</v>
      </c>
      <c r="B14" s="64" t="s">
        <v>195</v>
      </c>
      <c r="C14" s="64" t="s">
        <v>15</v>
      </c>
      <c r="D14" s="65">
        <v>3.1</v>
      </c>
      <c r="E14" s="65">
        <v>2</v>
      </c>
      <c r="F14" s="65">
        <v>3</v>
      </c>
      <c r="G14" s="65">
        <v>3</v>
      </c>
      <c r="H14" s="65">
        <v>12</v>
      </c>
      <c r="I14" s="65">
        <v>2</v>
      </c>
      <c r="J14" s="65">
        <v>4</v>
      </c>
      <c r="K14" s="65">
        <v>1250</v>
      </c>
    </row>
    <row r="15" spans="1:11" x14ac:dyDescent="0.2">
      <c r="A15" s="3">
        <v>13</v>
      </c>
      <c r="B15" s="64" t="s">
        <v>196</v>
      </c>
      <c r="C15" s="64" t="s">
        <v>15</v>
      </c>
      <c r="D15" s="65">
        <v>3.2</v>
      </c>
      <c r="E15" s="65">
        <v>2</v>
      </c>
      <c r="F15" s="65">
        <v>3</v>
      </c>
      <c r="G15" s="65">
        <v>3</v>
      </c>
      <c r="H15" s="65">
        <v>12</v>
      </c>
      <c r="I15" s="65">
        <v>2</v>
      </c>
      <c r="J15" s="65">
        <v>4</v>
      </c>
      <c r="K15" s="65">
        <v>1350</v>
      </c>
    </row>
    <row r="16" spans="1:11" x14ac:dyDescent="0.2">
      <c r="A16" s="3">
        <v>14</v>
      </c>
      <c r="B16" s="64" t="s">
        <v>197</v>
      </c>
      <c r="C16" s="64" t="s">
        <v>15</v>
      </c>
      <c r="D16" s="65">
        <v>3.3</v>
      </c>
      <c r="E16" s="65">
        <v>2</v>
      </c>
      <c r="F16" s="65">
        <v>3</v>
      </c>
      <c r="G16" s="65">
        <v>3</v>
      </c>
      <c r="H16" s="65">
        <v>12</v>
      </c>
      <c r="I16" s="65">
        <v>2</v>
      </c>
      <c r="J16" s="65">
        <v>4</v>
      </c>
      <c r="K16" s="65">
        <v>1450</v>
      </c>
    </row>
    <row r="17" spans="1:11" x14ac:dyDescent="0.2">
      <c r="A17" s="3">
        <v>15</v>
      </c>
      <c r="B17" s="64" t="s">
        <v>198</v>
      </c>
      <c r="C17" s="64" t="s">
        <v>15</v>
      </c>
      <c r="D17" s="65">
        <v>3.4</v>
      </c>
      <c r="E17" s="65">
        <v>2</v>
      </c>
      <c r="F17" s="65">
        <v>3</v>
      </c>
      <c r="G17" s="65">
        <v>4</v>
      </c>
      <c r="H17" s="65">
        <v>14</v>
      </c>
      <c r="I17" s="65">
        <v>2</v>
      </c>
      <c r="J17" s="65">
        <v>4</v>
      </c>
      <c r="K17" s="65">
        <v>1000</v>
      </c>
    </row>
    <row r="18" spans="1:11" x14ac:dyDescent="0.2">
      <c r="A18" s="3">
        <v>16</v>
      </c>
      <c r="B18" s="64" t="s">
        <v>199</v>
      </c>
      <c r="C18" s="64" t="s">
        <v>15</v>
      </c>
      <c r="D18" s="65">
        <v>3.5</v>
      </c>
      <c r="E18" s="65">
        <v>2</v>
      </c>
      <c r="F18" s="65">
        <v>3</v>
      </c>
      <c r="G18" s="65">
        <v>4</v>
      </c>
      <c r="H18" s="65">
        <v>14</v>
      </c>
      <c r="I18" s="65">
        <v>2</v>
      </c>
      <c r="J18" s="65">
        <v>4</v>
      </c>
      <c r="K18" s="65">
        <v>1100</v>
      </c>
    </row>
    <row r="19" spans="1:11" x14ac:dyDescent="0.2">
      <c r="A19" s="3">
        <v>17</v>
      </c>
      <c r="B19" s="64" t="s">
        <v>200</v>
      </c>
      <c r="C19" s="64" t="s">
        <v>15</v>
      </c>
      <c r="D19" s="65">
        <v>3.6</v>
      </c>
      <c r="E19" s="65">
        <v>2</v>
      </c>
      <c r="F19" s="65">
        <v>3</v>
      </c>
      <c r="G19" s="65">
        <v>4</v>
      </c>
      <c r="H19" s="65">
        <v>14</v>
      </c>
      <c r="I19" s="65">
        <v>2</v>
      </c>
      <c r="J19" s="65">
        <v>4</v>
      </c>
      <c r="K19" s="65">
        <v>1200</v>
      </c>
    </row>
    <row r="20" spans="1:11" x14ac:dyDescent="0.2">
      <c r="A20" s="3">
        <v>18</v>
      </c>
      <c r="B20" s="64" t="s">
        <v>201</v>
      </c>
      <c r="C20" s="64" t="s">
        <v>15</v>
      </c>
      <c r="D20" s="65">
        <v>3.7</v>
      </c>
      <c r="E20" s="65">
        <v>2</v>
      </c>
      <c r="F20" s="65">
        <v>3</v>
      </c>
      <c r="G20" s="65">
        <v>4</v>
      </c>
      <c r="H20" s="65">
        <v>14</v>
      </c>
      <c r="I20" s="65">
        <v>2</v>
      </c>
      <c r="J20" s="65">
        <v>4</v>
      </c>
      <c r="K20" s="65">
        <v>1300</v>
      </c>
    </row>
    <row r="21" spans="1:11" x14ac:dyDescent="0.2">
      <c r="A21" s="3">
        <v>19</v>
      </c>
      <c r="B21" s="64" t="s">
        <v>202</v>
      </c>
      <c r="C21" s="64" t="s">
        <v>15</v>
      </c>
      <c r="D21" s="65">
        <v>3.8</v>
      </c>
      <c r="E21" s="65">
        <v>2</v>
      </c>
      <c r="F21" s="65">
        <v>3</v>
      </c>
      <c r="G21" s="65">
        <v>4</v>
      </c>
      <c r="H21" s="65">
        <v>14</v>
      </c>
      <c r="I21" s="65">
        <v>2</v>
      </c>
      <c r="J21" s="65">
        <v>4</v>
      </c>
      <c r="K21" s="65">
        <v>1400</v>
      </c>
    </row>
    <row r="22" spans="1:11" x14ac:dyDescent="0.2">
      <c r="A22" s="3">
        <v>20</v>
      </c>
      <c r="B22" s="64" t="s">
        <v>203</v>
      </c>
      <c r="C22" s="64" t="s">
        <v>15</v>
      </c>
      <c r="D22" s="65">
        <v>3.9</v>
      </c>
      <c r="E22" s="65">
        <v>2</v>
      </c>
      <c r="F22" s="65">
        <v>3</v>
      </c>
      <c r="G22" s="65">
        <v>4</v>
      </c>
      <c r="H22" s="65">
        <v>14</v>
      </c>
      <c r="I22" s="65">
        <v>2</v>
      </c>
      <c r="J22" s="65">
        <v>4</v>
      </c>
      <c r="K22" s="65">
        <v>1500</v>
      </c>
    </row>
    <row r="23" spans="1:11" x14ac:dyDescent="0.2">
      <c r="A23" s="3">
        <v>21</v>
      </c>
      <c r="B23" s="64" t="s">
        <v>204</v>
      </c>
      <c r="C23" s="64" t="s">
        <v>15</v>
      </c>
      <c r="D23" s="65">
        <v>4</v>
      </c>
      <c r="E23" s="65">
        <v>2</v>
      </c>
      <c r="F23" s="65">
        <v>3</v>
      </c>
      <c r="G23" s="65">
        <v>5</v>
      </c>
      <c r="H23" s="65">
        <v>16</v>
      </c>
      <c r="I23" s="65">
        <v>2</v>
      </c>
      <c r="J23" s="65">
        <v>4</v>
      </c>
      <c r="K23" s="65">
        <v>1050</v>
      </c>
    </row>
    <row r="24" spans="1:11" x14ac:dyDescent="0.2">
      <c r="A24" s="3">
        <v>22</v>
      </c>
      <c r="B24" s="64" t="s">
        <v>205</v>
      </c>
      <c r="C24" s="64" t="s">
        <v>16</v>
      </c>
      <c r="D24" s="65">
        <v>4.0999999999999996</v>
      </c>
      <c r="E24" s="65">
        <v>2</v>
      </c>
      <c r="F24" s="65">
        <v>3</v>
      </c>
      <c r="G24" s="65">
        <v>5</v>
      </c>
      <c r="H24" s="65">
        <v>16</v>
      </c>
      <c r="I24" s="65">
        <v>2</v>
      </c>
      <c r="J24" s="65">
        <v>4</v>
      </c>
      <c r="K24" s="65">
        <v>1150</v>
      </c>
    </row>
    <row r="25" spans="1:11" x14ac:dyDescent="0.2">
      <c r="A25" s="3">
        <v>23</v>
      </c>
      <c r="B25" s="64" t="s">
        <v>206</v>
      </c>
      <c r="C25" s="64" t="s">
        <v>16</v>
      </c>
      <c r="D25" s="65">
        <v>4.2</v>
      </c>
      <c r="E25" s="65">
        <v>2</v>
      </c>
      <c r="F25" s="65">
        <v>3</v>
      </c>
      <c r="G25" s="65">
        <v>5</v>
      </c>
      <c r="H25" s="65">
        <v>16</v>
      </c>
      <c r="I25" s="65">
        <v>2</v>
      </c>
      <c r="J25" s="65">
        <v>4</v>
      </c>
      <c r="K25" s="65">
        <v>1250</v>
      </c>
    </row>
    <row r="26" spans="1:11" x14ac:dyDescent="0.2">
      <c r="A26" s="3">
        <v>24</v>
      </c>
      <c r="B26" s="64" t="s">
        <v>207</v>
      </c>
      <c r="C26" s="64" t="s">
        <v>16</v>
      </c>
      <c r="D26" s="65">
        <v>4.3</v>
      </c>
      <c r="E26" s="65">
        <v>2</v>
      </c>
      <c r="F26" s="65">
        <v>3</v>
      </c>
      <c r="G26" s="65">
        <v>5</v>
      </c>
      <c r="H26" s="65">
        <v>16</v>
      </c>
      <c r="I26" s="65">
        <v>2</v>
      </c>
      <c r="J26" s="65">
        <v>4</v>
      </c>
      <c r="K26" s="65">
        <v>1350</v>
      </c>
    </row>
    <row r="27" spans="1:11" x14ac:dyDescent="0.2">
      <c r="A27" s="3">
        <v>25</v>
      </c>
      <c r="B27" s="64" t="s">
        <v>208</v>
      </c>
      <c r="C27" s="64" t="s">
        <v>16</v>
      </c>
      <c r="D27" s="65">
        <v>4.4000000000000004</v>
      </c>
      <c r="E27" s="65">
        <v>2</v>
      </c>
      <c r="F27" s="65">
        <v>3</v>
      </c>
      <c r="G27" s="65">
        <v>5</v>
      </c>
      <c r="H27" s="65">
        <v>16</v>
      </c>
      <c r="I27" s="65">
        <v>2</v>
      </c>
      <c r="J27" s="65">
        <v>4</v>
      </c>
      <c r="K27" s="65">
        <v>1450</v>
      </c>
    </row>
    <row r="28" spans="1:11" x14ac:dyDescent="0.2">
      <c r="A28" s="3">
        <v>26</v>
      </c>
      <c r="B28" s="64" t="s">
        <v>209</v>
      </c>
      <c r="C28" s="64" t="s">
        <v>16</v>
      </c>
      <c r="D28" s="65">
        <v>4.5</v>
      </c>
      <c r="E28" s="65">
        <v>2</v>
      </c>
      <c r="F28" s="65">
        <v>3</v>
      </c>
      <c r="G28" s="65">
        <v>6</v>
      </c>
      <c r="H28" s="65">
        <v>18</v>
      </c>
      <c r="I28" s="65">
        <v>2</v>
      </c>
      <c r="J28" s="65">
        <v>4</v>
      </c>
      <c r="K28" s="65">
        <v>1000</v>
      </c>
    </row>
    <row r="29" spans="1:11" x14ac:dyDescent="0.2">
      <c r="A29" s="3">
        <v>27</v>
      </c>
      <c r="B29" s="64" t="s">
        <v>210</v>
      </c>
      <c r="C29" s="64" t="s">
        <v>16</v>
      </c>
      <c r="D29" s="65">
        <v>4.5999999999999996</v>
      </c>
      <c r="E29" s="65">
        <v>2</v>
      </c>
      <c r="F29" s="65">
        <v>3</v>
      </c>
      <c r="G29" s="65">
        <v>6</v>
      </c>
      <c r="H29" s="65">
        <v>18</v>
      </c>
      <c r="I29" s="65">
        <v>2</v>
      </c>
      <c r="J29" s="65">
        <v>4</v>
      </c>
      <c r="K29" s="65">
        <v>1100</v>
      </c>
    </row>
    <row r="30" spans="1:11" x14ac:dyDescent="0.2">
      <c r="A30" s="3">
        <v>28</v>
      </c>
      <c r="B30" s="64" t="s">
        <v>211</v>
      </c>
      <c r="C30" s="64" t="s">
        <v>16</v>
      </c>
      <c r="D30" s="65">
        <v>4.7</v>
      </c>
      <c r="E30" s="65">
        <v>2</v>
      </c>
      <c r="F30" s="65">
        <v>3</v>
      </c>
      <c r="G30" s="65">
        <v>6</v>
      </c>
      <c r="H30" s="65">
        <v>18</v>
      </c>
      <c r="I30" s="65">
        <v>2</v>
      </c>
      <c r="J30" s="65">
        <v>4</v>
      </c>
      <c r="K30" s="65">
        <v>1200</v>
      </c>
    </row>
    <row r="31" spans="1:11" x14ac:dyDescent="0.2">
      <c r="A31" s="3">
        <v>29</v>
      </c>
      <c r="B31" s="64" t="s">
        <v>212</v>
      </c>
      <c r="C31" s="64" t="s">
        <v>16</v>
      </c>
      <c r="D31" s="65">
        <v>4.8</v>
      </c>
      <c r="E31" s="65">
        <v>2</v>
      </c>
      <c r="F31" s="65">
        <v>3</v>
      </c>
      <c r="G31" s="65">
        <v>6</v>
      </c>
      <c r="H31" s="65">
        <v>18</v>
      </c>
      <c r="I31" s="65">
        <v>2</v>
      </c>
      <c r="J31" s="65">
        <v>4</v>
      </c>
      <c r="K31" s="65">
        <v>1300</v>
      </c>
    </row>
    <row r="32" spans="1:11" x14ac:dyDescent="0.2">
      <c r="A32" s="3">
        <v>30</v>
      </c>
      <c r="B32" s="64" t="s">
        <v>213</v>
      </c>
      <c r="C32" s="64" t="s">
        <v>16</v>
      </c>
      <c r="D32" s="65">
        <v>4.9000000000000004</v>
      </c>
      <c r="E32" s="65">
        <v>2</v>
      </c>
      <c r="F32" s="65">
        <v>3</v>
      </c>
      <c r="G32" s="65">
        <v>6</v>
      </c>
      <c r="H32" s="65">
        <v>18</v>
      </c>
      <c r="I32" s="65">
        <v>2</v>
      </c>
      <c r="J32" s="65">
        <v>4</v>
      </c>
      <c r="K32" s="65">
        <v>1400</v>
      </c>
    </row>
    <row r="33" spans="1:11" x14ac:dyDescent="0.2">
      <c r="A33" s="3">
        <v>31</v>
      </c>
      <c r="B33" s="64" t="s">
        <v>214</v>
      </c>
      <c r="C33" s="64" t="s">
        <v>16</v>
      </c>
      <c r="D33" s="65">
        <v>5</v>
      </c>
      <c r="E33" s="65">
        <v>2</v>
      </c>
      <c r="F33" s="65">
        <v>3</v>
      </c>
      <c r="G33" s="65">
        <v>6</v>
      </c>
      <c r="H33" s="65">
        <v>18</v>
      </c>
      <c r="I33" s="65">
        <v>2</v>
      </c>
      <c r="J33" s="65">
        <v>4</v>
      </c>
      <c r="K33" s="65">
        <v>1500</v>
      </c>
    </row>
    <row r="34" spans="1:11" x14ac:dyDescent="0.2">
      <c r="A34" s="3">
        <v>32</v>
      </c>
      <c r="B34" s="64" t="s">
        <v>215</v>
      </c>
      <c r="C34" s="64" t="s">
        <v>16</v>
      </c>
      <c r="D34" s="65">
        <v>5.0999999999999996</v>
      </c>
      <c r="E34" s="65">
        <v>2</v>
      </c>
      <c r="F34" s="65">
        <v>3</v>
      </c>
      <c r="G34" s="65">
        <v>7</v>
      </c>
      <c r="H34" s="65">
        <v>20</v>
      </c>
      <c r="I34" s="65">
        <v>2</v>
      </c>
      <c r="J34" s="65">
        <v>4</v>
      </c>
      <c r="K34" s="65">
        <v>1050</v>
      </c>
    </row>
    <row r="35" spans="1:11" x14ac:dyDescent="0.2">
      <c r="A35" s="3">
        <v>33</v>
      </c>
      <c r="B35" s="64" t="s">
        <v>216</v>
      </c>
      <c r="C35" s="64" t="s">
        <v>16</v>
      </c>
      <c r="D35" s="65">
        <v>5.2</v>
      </c>
      <c r="E35" s="65">
        <v>2</v>
      </c>
      <c r="F35" s="65">
        <v>3</v>
      </c>
      <c r="G35" s="65">
        <v>7</v>
      </c>
      <c r="H35" s="65">
        <v>20</v>
      </c>
      <c r="I35" s="65">
        <v>2</v>
      </c>
      <c r="J35" s="65">
        <v>4</v>
      </c>
      <c r="K35" s="65">
        <v>1150</v>
      </c>
    </row>
    <row r="36" spans="1:11" x14ac:dyDescent="0.2">
      <c r="A36" s="3">
        <v>34</v>
      </c>
      <c r="B36" s="64" t="s">
        <v>217</v>
      </c>
      <c r="C36" s="64" t="s">
        <v>16</v>
      </c>
      <c r="D36" s="65">
        <v>5.3</v>
      </c>
      <c r="E36" s="65">
        <v>2</v>
      </c>
      <c r="F36" s="65">
        <v>3</v>
      </c>
      <c r="G36" s="65">
        <v>7</v>
      </c>
      <c r="H36" s="65">
        <v>20</v>
      </c>
      <c r="I36" s="65">
        <v>2</v>
      </c>
      <c r="J36" s="65">
        <v>4</v>
      </c>
      <c r="K36" s="65">
        <v>1250</v>
      </c>
    </row>
    <row r="37" spans="1:11" x14ac:dyDescent="0.2">
      <c r="A37" s="3">
        <v>35</v>
      </c>
      <c r="B37" s="64" t="s">
        <v>218</v>
      </c>
      <c r="C37" s="64" t="s">
        <v>16</v>
      </c>
      <c r="D37" s="65">
        <v>5.4</v>
      </c>
      <c r="E37" s="65">
        <v>2</v>
      </c>
      <c r="F37" s="65">
        <v>3</v>
      </c>
      <c r="G37" s="65">
        <v>7</v>
      </c>
      <c r="H37" s="65">
        <v>20</v>
      </c>
      <c r="I37" s="65">
        <v>2</v>
      </c>
      <c r="J37" s="65">
        <v>4</v>
      </c>
      <c r="K37" s="65">
        <v>1350</v>
      </c>
    </row>
    <row r="38" spans="1:11" x14ac:dyDescent="0.2">
      <c r="A38" s="3">
        <v>36</v>
      </c>
      <c r="B38" s="64" t="s">
        <v>219</v>
      </c>
      <c r="C38" s="64" t="s">
        <v>16</v>
      </c>
      <c r="D38" s="65">
        <v>5.5</v>
      </c>
      <c r="E38" s="65">
        <v>2</v>
      </c>
      <c r="F38" s="65">
        <v>3</v>
      </c>
      <c r="G38" s="65">
        <v>7</v>
      </c>
      <c r="H38" s="65">
        <v>20</v>
      </c>
      <c r="I38" s="65">
        <v>2</v>
      </c>
      <c r="J38" s="65">
        <v>4</v>
      </c>
      <c r="K38" s="65">
        <v>1450</v>
      </c>
    </row>
    <row r="39" spans="1:11" x14ac:dyDescent="0.2">
      <c r="A39" s="3">
        <v>37</v>
      </c>
      <c r="B39" s="64" t="s">
        <v>220</v>
      </c>
      <c r="C39" s="64" t="s">
        <v>16</v>
      </c>
      <c r="D39" s="65">
        <v>5.6</v>
      </c>
      <c r="E39" s="65">
        <v>2</v>
      </c>
      <c r="F39" s="65">
        <v>3</v>
      </c>
      <c r="G39" s="65">
        <v>8</v>
      </c>
      <c r="H39" s="65">
        <v>22</v>
      </c>
      <c r="I39" s="65">
        <v>2</v>
      </c>
      <c r="J39" s="65">
        <v>4</v>
      </c>
      <c r="K39" s="65">
        <v>1000</v>
      </c>
    </row>
    <row r="40" spans="1:11" x14ac:dyDescent="0.2">
      <c r="A40" s="3">
        <v>38</v>
      </c>
      <c r="B40" s="64" t="s">
        <v>221</v>
      </c>
      <c r="C40" s="64" t="s">
        <v>16</v>
      </c>
      <c r="D40" s="65">
        <v>5.7</v>
      </c>
      <c r="E40" s="65">
        <v>2</v>
      </c>
      <c r="F40" s="65">
        <v>3</v>
      </c>
      <c r="G40" s="65">
        <v>8</v>
      </c>
      <c r="H40" s="65">
        <v>22</v>
      </c>
      <c r="I40" s="65">
        <v>2</v>
      </c>
      <c r="J40" s="65">
        <v>4</v>
      </c>
      <c r="K40" s="65">
        <v>1100</v>
      </c>
    </row>
    <row r="41" spans="1:11" x14ac:dyDescent="0.2">
      <c r="A41" s="3">
        <v>39</v>
      </c>
      <c r="B41" s="64" t="s">
        <v>222</v>
      </c>
      <c r="C41" s="64" t="s">
        <v>16</v>
      </c>
      <c r="D41" s="65">
        <v>5.8</v>
      </c>
      <c r="E41" s="65">
        <v>2</v>
      </c>
      <c r="F41" s="65">
        <v>3</v>
      </c>
      <c r="G41" s="65">
        <v>8</v>
      </c>
      <c r="H41" s="65">
        <v>22</v>
      </c>
      <c r="I41" s="65">
        <v>2</v>
      </c>
      <c r="J41" s="65">
        <v>4</v>
      </c>
      <c r="K41" s="65">
        <v>1200</v>
      </c>
    </row>
    <row r="42" spans="1:11" x14ac:dyDescent="0.2">
      <c r="A42" s="3">
        <v>40</v>
      </c>
      <c r="B42" s="64" t="s">
        <v>223</v>
      </c>
      <c r="C42" s="64" t="s">
        <v>16</v>
      </c>
      <c r="D42" s="65">
        <v>5.9</v>
      </c>
      <c r="E42" s="65">
        <v>2</v>
      </c>
      <c r="F42" s="65">
        <v>3</v>
      </c>
      <c r="G42" s="65">
        <v>8</v>
      </c>
      <c r="H42" s="65">
        <v>22</v>
      </c>
      <c r="I42" s="65">
        <v>2</v>
      </c>
      <c r="J42" s="65">
        <v>4</v>
      </c>
      <c r="K42" s="65">
        <v>1300</v>
      </c>
    </row>
    <row r="43" spans="1:11" x14ac:dyDescent="0.2">
      <c r="A43" s="3">
        <v>41</v>
      </c>
      <c r="B43" s="64" t="s">
        <v>224</v>
      </c>
      <c r="C43" s="64" t="s">
        <v>16</v>
      </c>
      <c r="D43" s="65">
        <v>6</v>
      </c>
      <c r="E43" s="65">
        <v>2</v>
      </c>
      <c r="F43" s="65">
        <v>3</v>
      </c>
      <c r="G43" s="65">
        <v>8</v>
      </c>
      <c r="H43" s="65">
        <v>22</v>
      </c>
      <c r="I43" s="65">
        <v>2</v>
      </c>
      <c r="J43" s="65">
        <v>4</v>
      </c>
      <c r="K43" s="65">
        <v>1400</v>
      </c>
    </row>
  </sheetData>
  <mergeCells count="1">
    <mergeCell ref="A1:K1"/>
  </mergeCells>
  <pageMargins left="0.23622047244094491" right="0.15748031496062992" top="0.23622047244094491" bottom="0.15748031496062992" header="0.15748031496062992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P28"/>
  <sheetViews>
    <sheetView workbookViewId="0">
      <selection activeCell="H13" sqref="H13:J13"/>
    </sheetView>
  </sheetViews>
  <sheetFormatPr defaultRowHeight="12.75" x14ac:dyDescent="0.2"/>
  <cols>
    <col min="6" max="6" width="2" customWidth="1"/>
    <col min="7" max="7" width="33.85546875" customWidth="1"/>
  </cols>
  <sheetData>
    <row r="4" spans="7:10" ht="13.5" thickBot="1" x14ac:dyDescent="0.25"/>
    <row r="5" spans="7:10" ht="18.75" x14ac:dyDescent="0.3">
      <c r="G5" s="39"/>
      <c r="H5" s="414" t="s">
        <v>244</v>
      </c>
      <c r="I5" s="414"/>
      <c r="J5" s="415"/>
    </row>
    <row r="6" spans="7:10" ht="18.75" x14ac:dyDescent="0.3">
      <c r="G6" s="40"/>
      <c r="H6" s="36"/>
      <c r="I6" s="36"/>
      <c r="J6" s="42"/>
    </row>
    <row r="7" spans="7:10" ht="18.75" x14ac:dyDescent="0.3">
      <c r="G7" s="40"/>
      <c r="H7" s="416" t="s">
        <v>238</v>
      </c>
      <c r="I7" s="416"/>
      <c r="J7" s="417"/>
    </row>
    <row r="8" spans="7:10" ht="28.5" customHeight="1" x14ac:dyDescent="0.3">
      <c r="G8" s="40"/>
      <c r="H8" s="418" t="s">
        <v>245</v>
      </c>
      <c r="I8" s="418"/>
      <c r="J8" s="419"/>
    </row>
    <row r="9" spans="7:10" ht="18.75" x14ac:dyDescent="0.3">
      <c r="G9" s="40"/>
      <c r="H9" s="418"/>
      <c r="I9" s="418"/>
      <c r="J9" s="419"/>
    </row>
    <row r="10" spans="7:10" ht="18.75" x14ac:dyDescent="0.3">
      <c r="G10" s="40"/>
      <c r="H10" s="416" t="s">
        <v>240</v>
      </c>
      <c r="I10" s="416"/>
      <c r="J10" s="417"/>
    </row>
    <row r="11" spans="7:10" ht="18.75" x14ac:dyDescent="0.3">
      <c r="G11" s="40"/>
      <c r="H11" s="420" t="s">
        <v>278</v>
      </c>
      <c r="I11" s="420"/>
      <c r="J11" s="421"/>
    </row>
    <row r="12" spans="7:10" ht="18.75" x14ac:dyDescent="0.3">
      <c r="G12" s="40"/>
      <c r="H12" s="420"/>
      <c r="I12" s="420"/>
      <c r="J12" s="421"/>
    </row>
    <row r="13" spans="7:10" ht="18.75" x14ac:dyDescent="0.3">
      <c r="G13" s="40"/>
      <c r="H13" s="416" t="s">
        <v>242</v>
      </c>
      <c r="I13" s="416"/>
      <c r="J13" s="417"/>
    </row>
    <row r="14" spans="7:10" ht="19.5" thickBot="1" x14ac:dyDescent="0.35">
      <c r="G14" s="43"/>
      <c r="H14" s="46" t="s">
        <v>246</v>
      </c>
      <c r="I14" s="46"/>
      <c r="J14" s="47"/>
    </row>
    <row r="16" spans="7:10" ht="13.5" thickBot="1" x14ac:dyDescent="0.25"/>
    <row r="17" spans="7:16" ht="16.5" thickBot="1" x14ac:dyDescent="0.25">
      <c r="G17" s="408" t="s">
        <v>261</v>
      </c>
      <c r="H17" s="409"/>
      <c r="I17" s="409"/>
      <c r="J17" s="409"/>
      <c r="K17" s="409"/>
      <c r="L17" s="409"/>
      <c r="M17" s="409"/>
      <c r="N17" s="409"/>
      <c r="O17" s="409"/>
      <c r="P17" s="410"/>
    </row>
    <row r="18" spans="7:16" ht="19.5" thickBot="1" x14ac:dyDescent="0.35">
      <c r="G18" s="49" t="s">
        <v>250</v>
      </c>
      <c r="H18" s="411" t="s">
        <v>249</v>
      </c>
      <c r="I18" s="412"/>
      <c r="J18" s="412"/>
      <c r="K18" s="412"/>
      <c r="L18" s="412"/>
      <c r="M18" s="412"/>
      <c r="N18" s="412"/>
      <c r="O18" s="412"/>
      <c r="P18" s="413"/>
    </row>
    <row r="19" spans="7:16" ht="15.75" thickBot="1" x14ac:dyDescent="0.25">
      <c r="G19" s="48"/>
      <c r="H19" s="51">
        <v>300</v>
      </c>
      <c r="I19" s="52">
        <v>400</v>
      </c>
      <c r="J19" s="52">
        <v>500</v>
      </c>
      <c r="K19" s="52">
        <v>600</v>
      </c>
      <c r="L19" s="52">
        <v>700</v>
      </c>
      <c r="M19" s="52">
        <v>800</v>
      </c>
      <c r="N19" s="52">
        <v>900</v>
      </c>
      <c r="O19" s="52">
        <v>1000</v>
      </c>
      <c r="P19" s="53">
        <v>1100</v>
      </c>
    </row>
    <row r="20" spans="7:16" ht="14.25" x14ac:dyDescent="0.2">
      <c r="G20" s="54" t="s">
        <v>251</v>
      </c>
      <c r="H20" s="31"/>
      <c r="I20" s="32"/>
      <c r="J20" s="32"/>
      <c r="K20" s="32"/>
      <c r="L20" s="32"/>
      <c r="M20" s="32"/>
      <c r="N20" s="32"/>
      <c r="O20" s="32"/>
      <c r="P20" s="33"/>
    </row>
    <row r="21" spans="7:16" ht="14.25" x14ac:dyDescent="0.2">
      <c r="G21" s="55" t="s">
        <v>252</v>
      </c>
      <c r="H21" s="34"/>
      <c r="I21" s="27"/>
      <c r="J21" s="27"/>
      <c r="K21" s="27"/>
      <c r="L21" s="27"/>
      <c r="M21" s="27"/>
      <c r="N21" s="27"/>
      <c r="O21" s="27"/>
      <c r="P21" s="28"/>
    </row>
    <row r="22" spans="7:16" ht="14.25" x14ac:dyDescent="0.2">
      <c r="G22" s="55" t="s">
        <v>253</v>
      </c>
      <c r="H22" s="34"/>
      <c r="I22" s="27"/>
      <c r="J22" s="27"/>
      <c r="K22" s="27"/>
      <c r="L22" s="27"/>
      <c r="M22" s="27"/>
      <c r="N22" s="27"/>
      <c r="O22" s="27"/>
      <c r="P22" s="28"/>
    </row>
    <row r="23" spans="7:16" ht="14.25" x14ac:dyDescent="0.2">
      <c r="G23" s="55" t="s">
        <v>254</v>
      </c>
      <c r="H23" s="34"/>
      <c r="I23" s="27"/>
      <c r="J23" s="27"/>
      <c r="K23" s="27"/>
      <c r="L23" s="27"/>
      <c r="M23" s="27"/>
      <c r="N23" s="27"/>
      <c r="O23" s="27"/>
      <c r="P23" s="28"/>
    </row>
    <row r="24" spans="7:16" ht="14.25" x14ac:dyDescent="0.2">
      <c r="G24" s="55" t="s">
        <v>255</v>
      </c>
      <c r="H24" s="34"/>
      <c r="I24" s="27"/>
      <c r="J24" s="27"/>
      <c r="K24" s="27"/>
      <c r="L24" s="27"/>
      <c r="M24" s="27"/>
      <c r="N24" s="27"/>
      <c r="O24" s="27"/>
      <c r="P24" s="28"/>
    </row>
    <row r="25" spans="7:16" ht="14.25" x14ac:dyDescent="0.2">
      <c r="G25" s="55" t="s">
        <v>256</v>
      </c>
      <c r="H25" s="34"/>
      <c r="I25" s="27"/>
      <c r="J25" s="27"/>
      <c r="K25" s="27"/>
      <c r="L25" s="27"/>
      <c r="M25" s="27"/>
      <c r="N25" s="27"/>
      <c r="O25" s="27"/>
      <c r="P25" s="28"/>
    </row>
    <row r="26" spans="7:16" ht="14.25" x14ac:dyDescent="0.2">
      <c r="G26" s="55" t="s">
        <v>257</v>
      </c>
      <c r="H26" s="34"/>
      <c r="I26" s="27"/>
      <c r="J26" s="27"/>
      <c r="K26" s="27"/>
      <c r="L26" s="27"/>
      <c r="M26" s="27"/>
      <c r="N26" s="27"/>
      <c r="O26" s="27"/>
      <c r="P26" s="28"/>
    </row>
    <row r="27" spans="7:16" ht="15" thickBot="1" x14ac:dyDescent="0.25">
      <c r="G27" s="56" t="s">
        <v>258</v>
      </c>
      <c r="H27" s="50"/>
      <c r="I27" s="29"/>
      <c r="J27" s="29"/>
      <c r="K27" s="29"/>
      <c r="L27" s="29"/>
      <c r="M27" s="29"/>
      <c r="N27" s="29"/>
      <c r="O27" s="29"/>
      <c r="P27" s="30"/>
    </row>
    <row r="28" spans="7:16" ht="15.75" x14ac:dyDescent="0.25">
      <c r="G28" s="407" t="s">
        <v>262</v>
      </c>
      <c r="H28" s="407"/>
      <c r="I28" s="407"/>
      <c r="J28" s="407"/>
      <c r="K28" s="407"/>
      <c r="L28" s="407"/>
      <c r="M28" s="407"/>
      <c r="N28" s="407"/>
      <c r="O28" s="407"/>
      <c r="P28" s="407"/>
    </row>
  </sheetData>
  <mergeCells count="9">
    <mergeCell ref="G28:P28"/>
    <mergeCell ref="G17:P17"/>
    <mergeCell ref="H18:P18"/>
    <mergeCell ref="H5:J5"/>
    <mergeCell ref="H7:J7"/>
    <mergeCell ref="H8:J9"/>
    <mergeCell ref="H10:J10"/>
    <mergeCell ref="H11:J12"/>
    <mergeCell ref="H13:J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Нагрузки</vt:lpstr>
      <vt:lpstr>Рамы СтУ</vt:lpstr>
      <vt:lpstr>Полки наборные </vt:lpstr>
      <vt:lpstr>Рамы СтУ Розница</vt:lpstr>
      <vt:lpstr>Комплектующие</vt:lpstr>
      <vt:lpstr>Балки и Полки-вкладыши</vt:lpstr>
      <vt:lpstr>Элементы</vt:lpstr>
      <vt:lpstr>Комплектность Рам СтУ</vt:lpstr>
      <vt:lpstr>Лист1</vt:lpstr>
      <vt:lpstr>System1</vt:lpstr>
      <vt:lpstr>'Комплектность Рам СтУ'!Область_печати</vt:lpstr>
      <vt:lpstr>Нагрузки!Область_печати</vt:lpstr>
      <vt:lpstr>'Полки наборные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StellKo-03</dc:creator>
  <cp:lastModifiedBy>Виталик</cp:lastModifiedBy>
  <cp:lastPrinted>2016-03-28T11:07:40Z</cp:lastPrinted>
  <dcterms:created xsi:type="dcterms:W3CDTF">2015-01-16T10:44:18Z</dcterms:created>
  <dcterms:modified xsi:type="dcterms:W3CDTF">2019-08-04T18:32:21Z</dcterms:modified>
</cp:coreProperties>
</file>